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<sst xmlns="http://schemas.openxmlformats.org/spreadsheetml/2006/main" count="187" uniqueCount="187">
  <si>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</si>
  <si>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</si>
  <si>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</si>
  <si>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</si>
  <si>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</si>
  <si>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</si>
  <si>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</si>
  <si>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</si>
  <si>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</si>
  <si>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</si>
  <si>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</si>
  <si>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</si>
  <si>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</si>
  <si>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</si>
  <si>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</si>
  <si>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</si>
  <si>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</si>
  <si>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</si>
  <si>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</si>
  <si>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</si>
  <si>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</si>
  <si>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2001/02</t>
  </si>
  <si>
    <t>2002/03</t>
  </si>
  <si>
    <t>2003/04</t>
  </si>
  <si>
    <t>2004/05</t>
  </si>
  <si>
    <t>No Division 1 Team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</si>
  <si>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</si>
  <si>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</si>
  <si>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</si>
  <si>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</si>
  <si>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</si>
  <si>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</si>
  <si>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</si>
  <si>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</si>
  <si>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</si>
  <si>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</si>
  <si>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</si>
  <si>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</si>
  <si>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</si>
  <si>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</si>
  <si>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Player</t>
  </si>
  <si>
    <t>IP</t>
  </si>
  <si>
    <t>H</t>
  </si>
  <si>
    <t>K</t>
  </si>
  <si>
    <t>BB/HPB</t>
  </si>
  <si>
    <t>WP</t>
  </si>
  <si>
    <t>ER</t>
  </si>
  <si>
    <t>ERA</t>
  </si>
  <si>
    <t>Balks</t>
  </si>
  <si>
    <t>Balls</t>
  </si>
  <si>
    <t>Strikes</t>
  </si>
  <si>
    <t>Strike ratio</t>
  </si>
  <si>
    <t>BFP</t>
  </si>
  <si>
    <t>AB</t>
  </si>
  <si>
    <t>AVE</t>
  </si>
  <si>
    <t>WHIP</t>
  </si>
  <si>
    <t>MVPitcher</t>
  </si>
  <si>
    <t>Russell Dixon</t>
  </si>
  <si>
    <t>Jon Mellor</t>
  </si>
  <si>
    <t>Landon Hernandez</t>
  </si>
  <si>
    <t>Josh Guelzow</t>
  </si>
  <si>
    <t>Jordy Grose</t>
  </si>
  <si>
    <t>Ryan Simunsen</t>
  </si>
  <si>
    <t>Steve Yeatman</t>
  </si>
  <si>
    <t>Devon Barker</t>
  </si>
  <si>
    <t>Ashley Kendray</t>
  </si>
  <si>
    <t>Gary Day</t>
  </si>
  <si>
    <t>Gerry Wagner</t>
  </si>
  <si>
    <t>Paul McCullough</t>
  </si>
  <si>
    <t>Troy Scoble</t>
  </si>
  <si>
    <t>Gary Challen</t>
  </si>
  <si>
    <t>Jonathon Rex</t>
  </si>
  <si>
    <t>Dean Towill</t>
  </si>
  <si>
    <t>Kernan Ronan</t>
  </si>
  <si>
    <t>Paul Ingham</t>
  </si>
  <si>
    <t>Tim Wells</t>
  </si>
  <si>
    <t>Jake Cairns</t>
  </si>
  <si>
    <t>Dominic Hodges</t>
  </si>
  <si>
    <t>Taylor Fallon</t>
  </si>
  <si>
    <t>Dan Hubert</t>
  </si>
  <si>
    <t>Scott Andrewartha</t>
  </si>
  <si>
    <t>Michael Forbes</t>
  </si>
  <si>
    <t>Richard Bartlett</t>
  </si>
  <si>
    <t>Kane Galloway</t>
  </si>
  <si>
    <t>Sean Conlon</t>
  </si>
  <si>
    <t>Shane Priest</t>
  </si>
  <si>
    <t>Eliot Smith</t>
  </si>
  <si>
    <t>Wilson Lee</t>
  </si>
  <si>
    <t>Chris Janssen</t>
  </si>
  <si>
    <t>Adam Roe</t>
  </si>
  <si>
    <t>David Forbes</t>
  </si>
  <si>
    <t>Nathan Przbylski</t>
  </si>
  <si>
    <t>Wesley de Jong</t>
  </si>
  <si>
    <t>Rob Riley</t>
  </si>
  <si>
    <t>Tom Wickens</t>
  </si>
  <si>
    <t>Wayne Ough</t>
  </si>
  <si>
    <t>Declan Steel</t>
  </si>
  <si>
    <t>Michael Hammond</t>
  </si>
  <si>
    <t>Anthony Dienelt</t>
  </si>
  <si>
    <t>Brett Hattersley</t>
  </si>
  <si>
    <t>Hei Chun Lee</t>
  </si>
  <si>
    <t>Joe Wittig</t>
  </si>
  <si>
    <t>Matt Whitfield</t>
  </si>
  <si>
    <t>Cyr Garrett</t>
  </si>
  <si>
    <t>Tyler Chappell</t>
  </si>
  <si>
    <t>Murray Fielder</t>
  </si>
  <si>
    <t>Troy Riley</t>
  </si>
  <si>
    <t>Matthew Graves</t>
  </si>
  <si>
    <t>Yuki Okuma</t>
  </si>
  <si>
    <t>Jordan Hodges</t>
  </si>
  <si>
    <t>Warren Proctor</t>
  </si>
  <si>
    <t>Chris Wade</t>
  </si>
  <si>
    <t>Tyler Thompson</t>
  </si>
  <si>
    <t>Andrew Chesterton</t>
  </si>
  <si>
    <t>Kevin Greatrex</t>
  </si>
  <si>
    <t>Simon Andrewartha</t>
  </si>
  <si>
    <t>Sam Holbrook</t>
  </si>
  <si>
    <t>Shane Mellor</t>
  </si>
  <si>
    <t>Paul Roxby</t>
  </si>
  <si>
    <t>Jack Partington</t>
  </si>
  <si>
    <t>Ethan Badcock</t>
  </si>
  <si>
    <t>Lachlan Burrows</t>
  </si>
  <si>
    <t>Paul Doley</t>
  </si>
  <si>
    <t>Peter Moore</t>
  </si>
  <si>
    <t>Noel Baca</t>
  </si>
  <si>
    <t>Phil Acosta</t>
  </si>
  <si>
    <t>Simon Wilson</t>
  </si>
  <si>
    <t>Kevin Winton</t>
  </si>
  <si>
    <t>Brett Colquhon</t>
  </si>
  <si>
    <t>Roger Smoker</t>
  </si>
  <si>
    <t>Matt Pav</t>
  </si>
  <si>
    <t>Craig Pycock</t>
  </si>
  <si>
    <t>William Oliver</t>
  </si>
  <si>
    <t>Lawrence Kao</t>
  </si>
  <si>
    <t>Tyler Wall-Waddell</t>
  </si>
  <si>
    <t>Liam Mullen</t>
  </si>
  <si>
    <t>Jack Kilner</t>
  </si>
  <si>
    <t>Rodney Hardy</t>
  </si>
  <si>
    <t>Chris Payne</t>
  </si>
  <si>
    <t>Sasso Tomihoro</t>
  </si>
  <si>
    <t>Chris Hobart</t>
  </si>
  <si>
    <t>Peter Arnold</t>
  </si>
  <si>
    <t>Marcus Burbank</t>
  </si>
  <si>
    <t>Steve Borg</t>
  </si>
  <si>
    <t>Matt Wilson</t>
  </si>
  <si>
    <t>Connor McLeod</t>
  </si>
  <si>
    <t>Justin Patriarca</t>
  </si>
  <si>
    <t>Aiden Cairns</t>
  </si>
  <si>
    <t>Paul Bevan</t>
  </si>
  <si>
    <t>Dean Taintey</t>
  </si>
  <si>
    <t>Eric Krysiak</t>
  </si>
  <si>
    <t>Bill Simpson</t>
  </si>
  <si>
    <t>Gary Hayley</t>
  </si>
  <si>
    <t>Ben Andrews</t>
  </si>
  <si>
    <t>Brendan Frears</t>
  </si>
  <si>
    <t>Brodie Hertel</t>
  </si>
  <si>
    <t>Kosei Suzuki</t>
  </si>
  <si>
    <t>Alan Morgan</t>
  </si>
  <si>
    <t>Luke Schilds</t>
  </si>
  <si>
    <t>Michael McDonald</t>
  </si>
  <si>
    <t>Devin Powers-Davis</t>
  </si>
  <si>
    <t>Koki Yonezawa</t>
  </si>
  <si>
    <t>Mark Belcher</t>
  </si>
  <si>
    <t>Steve Rex</t>
  </si>
  <si>
    <t>Nathan Crawford</t>
  </si>
  <si>
    <t>Jason Palmer</t>
  </si>
  <si>
    <t>Zak Trevaskis</t>
  </si>
  <si>
    <t>A Coxon</t>
  </si>
  <si>
    <t>Braedan Carr</t>
  </si>
  <si>
    <t>Chris Doley</t>
  </si>
  <si>
    <t>Joey Schoenfeld</t>
  </si>
  <si>
    <t>Adam Keily</t>
  </si>
  <si>
    <t>Dexter  Abroe</t>
  </si>
  <si>
    <t>Lars Andersen</t>
  </si>
  <si>
    <t>Brandon Russo</t>
  </si>
  <si>
    <t>Don Brossart</t>
  </si>
  <si>
    <t>Craig Watts</t>
  </si>
  <si>
    <t>Michael Scott</t>
  </si>
  <si>
    <t>Clayton Neaylon</t>
  </si>
  <si>
    <t>Peter Kosch</t>
  </si>
  <si>
    <t>Suzuki Seichiro</t>
  </si>
  <si>
    <t>J Havilliat</t>
  </si>
  <si>
    <t>Steve White</t>
  </si>
  <si>
    <t>A Williams</t>
  </si>
  <si>
    <t>Giovanni Garbella</t>
  </si>
  <si>
    <t>Ethan Kelsey</t>
  </si>
  <si>
    <t>Taj Kite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</si>
</sst>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1" formatCode="_-* #,##0_-;\-* #,##0_-;_-* &quot;-&quot;_-;_-@_-"/>
    <numFmt numFmtId="43" formatCode="_-* #,##0.00_-;\-* #,##0.00_-;_-* &quot;-&quot;??_-;_-@_-"/>
    <numFmt numFmtId="42" formatCode="_-&quot;$&quot;* #,##0_-;\-&quot;$&quot;* #,##0_-;_-&quot;$&quot;* &quot;-&quot;_-;_-@_-"/>
    <numFmt numFmtId="176" formatCode="0.000"/>
  </numFmts>
  <fonts count="21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" fontId="0" fillId="2" borderId="0" xfId="0" applyNumberFormat="1" applyFill="1" applyAlignment="1">
      <alignment horizontal="center" vertical="center"/>
    </xf>
    <xf numFmtId="16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4"/>
  <sheetViews>
    <sheetView tabSelected="1" workbookViewId="0">
      <pane ySplit="4" topLeftCell="A98" activePane="bottomLeft" state="frozen"/>
      <selection/>
      <selection pane="bottomLeft" activeCell="N109" sqref="N109"/>
    </sheetView>
  </sheetViews>
  <sheetFormatPr defaultColWidth="9" defaultRowHeight="15"/>
  <cols>
    <col min="1" max="1" width="18.1428571428571" style="4" customWidth="1"/>
    <col min="2" max="4" width="9.14285714285714" style="4"/>
    <col min="5" max="5" width="9.14285714285714" style="5"/>
    <col min="6" max="11" width="9.14285714285714" style="4"/>
    <col min="12" max="12" width="10.2857142857143" style="4" customWidth="1"/>
    <col min="13" max="16" width="9.14285714285714" style="4"/>
    <col min="17" max="17" width="10.5714285714286" style="4" customWidth="1"/>
    <col min="18" max="16384" width="9.14285714285714" style="4"/>
  </cols>
  <sheetData>
    <row r="1" s="1" customFormat="1" spans="1:17">
      <c r="A1" s="6" t="s">
        <v>0</v>
      </c>
      <c r="B1" s="1" t="s">
        <v>1</v>
      </c>
      <c r="C1" s="1" t="s">
        <v>2</v>
      </c>
      <c r="D1" s="6" t="s">
        <v>3</v>
      </c>
      <c r="E1" s="7" t="s">
        <v>4</v>
      </c>
      <c r="F1" s="6" t="s">
        <v>5</v>
      </c>
      <c r="G1" s="1" t="s">
        <v>6</v>
      </c>
      <c r="H1" s="6" t="s">
        <v>7</v>
      </c>
      <c r="I1" s="6" t="s">
        <v>8</v>
      </c>
      <c r="J1" s="1" t="s">
        <v>9</v>
      </c>
      <c r="K1" s="1" t="s">
        <v>10</v>
      </c>
      <c r="L1" s="1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" t="s">
        <v>16</v>
      </c>
    </row>
    <row r="2" s="1" customFormat="1" spans="1:17">
      <c r="A2" s="6" t="s">
        <v>17</v>
      </c>
      <c r="B2" s="6" t="s">
        <v>18</v>
      </c>
      <c r="C2" s="6" t="s">
        <v>19</v>
      </c>
      <c r="D2" s="6" t="s">
        <v>20</v>
      </c>
      <c r="E2" s="8" t="s">
        <v>21</v>
      </c>
      <c r="F2" s="9" t="s">
        <v>22</v>
      </c>
      <c r="G2" s="7" t="s">
        <v>23</v>
      </c>
      <c r="H2" s="8" t="s">
        <v>24</v>
      </c>
      <c r="I2" s="1" t="s">
        <v>25</v>
      </c>
      <c r="M2" s="8" t="s">
        <v>26</v>
      </c>
      <c r="N2" s="8" t="s">
        <v>27</v>
      </c>
      <c r="O2" s="8" t="s">
        <v>28</v>
      </c>
      <c r="P2" s="8" t="s">
        <v>29</v>
      </c>
      <c r="Q2" s="8" t="s">
        <v>30</v>
      </c>
    </row>
    <row r="3" s="1" customFormat="1" spans="1:19">
      <c r="A3" s="8" t="s">
        <v>31</v>
      </c>
      <c r="B3" s="8" t="s">
        <v>32</v>
      </c>
      <c r="C3" s="8" t="s">
        <v>33</v>
      </c>
      <c r="D3" s="6" t="s">
        <v>34</v>
      </c>
      <c r="E3" s="8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9"/>
      <c r="K3" s="9"/>
      <c r="L3" s="9"/>
      <c r="M3" s="9"/>
      <c r="N3" s="9"/>
      <c r="O3" s="9"/>
      <c r="P3" s="9"/>
      <c r="Q3" s="9"/>
      <c r="R3" s="9"/>
      <c r="S3" s="9"/>
    </row>
    <row r="4" s="2" customFormat="1" spans="1:21">
      <c r="A4" s="10" t="s">
        <v>40</v>
      </c>
      <c r="B4" s="10" t="s">
        <v>41</v>
      </c>
      <c r="C4" s="10" t="s">
        <v>42</v>
      </c>
      <c r="D4" s="10" t="s">
        <v>43</v>
      </c>
      <c r="E4" s="11" t="s">
        <v>44</v>
      </c>
      <c r="F4" s="10" t="s">
        <v>45</v>
      </c>
      <c r="G4" s="10" t="s">
        <v>46</v>
      </c>
      <c r="H4" s="10" t="s">
        <v>47</v>
      </c>
      <c r="I4" s="10" t="s">
        <v>48</v>
      </c>
      <c r="J4" s="10" t="s">
        <v>49</v>
      </c>
      <c r="K4" s="10" t="s">
        <v>50</v>
      </c>
      <c r="L4" s="10" t="s">
        <v>51</v>
      </c>
      <c r="M4" s="10" t="s">
        <v>52</v>
      </c>
      <c r="N4" s="10" t="s">
        <v>53</v>
      </c>
      <c r="O4" s="10" t="s">
        <v>54</v>
      </c>
      <c r="P4" s="10" t="s">
        <v>55</v>
      </c>
      <c r="Q4" s="10" t="s">
        <v>56</v>
      </c>
      <c r="R4" s="30"/>
      <c r="S4" s="30"/>
      <c r="T4" s="30"/>
      <c r="U4" s="32"/>
    </row>
    <row r="5" s="2" customFormat="1" spans="1:21">
      <c r="A5" s="12" t="s">
        <v>57</v>
      </c>
      <c r="B5" s="13">
        <v>790</v>
      </c>
      <c r="C5" s="14">
        <v>905</v>
      </c>
      <c r="D5" s="14">
        <v>556</v>
      </c>
      <c r="E5" s="14">
        <v>448</v>
      </c>
      <c r="F5" s="14">
        <v>118</v>
      </c>
      <c r="G5" s="14">
        <v>485</v>
      </c>
      <c r="H5" s="15">
        <f t="shared" ref="H5:H68" si="0">G5*9/B5</f>
        <v>5.5253164556962</v>
      </c>
      <c r="I5" s="14">
        <v>8</v>
      </c>
      <c r="J5" s="14">
        <v>5401</v>
      </c>
      <c r="K5" s="14">
        <v>8085</v>
      </c>
      <c r="L5" s="28">
        <f t="shared" ref="L5:L68" si="1">K5/(J5+K5)</f>
        <v>0.599510603588907</v>
      </c>
      <c r="M5" s="14">
        <v>4264</v>
      </c>
      <c r="N5" s="25">
        <f t="shared" ref="N5:N68" si="2">M5-E5</f>
        <v>3816</v>
      </c>
      <c r="O5" s="29">
        <f t="shared" ref="O5:O68" si="3">C5/N5</f>
        <v>0.237159329140461</v>
      </c>
      <c r="P5" s="29">
        <f t="shared" ref="P5:P68" si="4">(C5+E5)/B5</f>
        <v>1.7126582278481</v>
      </c>
      <c r="Q5" s="29">
        <f t="shared" ref="Q5:Q68" si="5">(-C5+D5-E5-F5-G5-I5-J5+K5)/B5</f>
        <v>1.61518987341772</v>
      </c>
      <c r="R5" s="4"/>
      <c r="S5" s="4"/>
      <c r="T5" s="4"/>
      <c r="U5" s="4"/>
    </row>
    <row r="6" s="2" customFormat="1" spans="1:21">
      <c r="A6" s="12" t="s">
        <v>58</v>
      </c>
      <c r="B6" s="13">
        <v>618.33</v>
      </c>
      <c r="C6" s="14">
        <v>571</v>
      </c>
      <c r="D6" s="14">
        <v>590</v>
      </c>
      <c r="E6" s="14">
        <v>325</v>
      </c>
      <c r="F6" s="14">
        <v>62</v>
      </c>
      <c r="G6" s="14">
        <v>246</v>
      </c>
      <c r="H6" s="15">
        <f t="shared" si="0"/>
        <v>3.5806122944059</v>
      </c>
      <c r="I6" s="14">
        <v>8</v>
      </c>
      <c r="J6" s="14">
        <v>4147</v>
      </c>
      <c r="K6" s="14">
        <v>6396</v>
      </c>
      <c r="L6" s="28">
        <f t="shared" si="1"/>
        <v>0.606658446362515</v>
      </c>
      <c r="M6" s="14">
        <v>2707</v>
      </c>
      <c r="N6" s="25">
        <f t="shared" si="2"/>
        <v>2382</v>
      </c>
      <c r="O6" s="29">
        <f t="shared" si="3"/>
        <v>0.239714525608732</v>
      </c>
      <c r="P6" s="29">
        <f t="shared" si="4"/>
        <v>1.44906441544159</v>
      </c>
      <c r="Q6" s="29">
        <f t="shared" si="5"/>
        <v>2.63128103116459</v>
      </c>
      <c r="R6" s="4"/>
      <c r="S6" s="4"/>
      <c r="T6" s="4"/>
      <c r="U6" s="4"/>
    </row>
    <row r="7" s="2" customFormat="1" spans="1:21">
      <c r="A7" s="4" t="s">
        <v>59</v>
      </c>
      <c r="B7" s="16">
        <f>345+108.33</f>
        <v>453.33</v>
      </c>
      <c r="C7" s="5">
        <f>337+79</f>
        <v>416</v>
      </c>
      <c r="D7" s="5">
        <v>441</v>
      </c>
      <c r="E7" s="5">
        <v>122</v>
      </c>
      <c r="F7" s="5">
        <v>15</v>
      </c>
      <c r="G7" s="5">
        <v>150</v>
      </c>
      <c r="H7" s="17">
        <f t="shared" si="0"/>
        <v>2.97796307325789</v>
      </c>
      <c r="I7" s="5"/>
      <c r="J7" s="5">
        <f>1629+458</f>
        <v>2087</v>
      </c>
      <c r="K7" s="5">
        <f>3476+1063</f>
        <v>4539</v>
      </c>
      <c r="L7" s="30">
        <f t="shared" si="1"/>
        <v>0.685028674916994</v>
      </c>
      <c r="M7" s="5">
        <f>1499+422</f>
        <v>1921</v>
      </c>
      <c r="N7" s="31">
        <f t="shared" si="2"/>
        <v>1799</v>
      </c>
      <c r="O7" s="32">
        <f t="shared" si="3"/>
        <v>0.231239577543079</v>
      </c>
      <c r="P7" s="32">
        <f t="shared" si="4"/>
        <v>1.18677343215759</v>
      </c>
      <c r="Q7" s="32">
        <f t="shared" si="5"/>
        <v>4.83091787439614</v>
      </c>
      <c r="R7" s="32"/>
      <c r="S7" s="32"/>
      <c r="T7" s="32"/>
      <c r="U7" s="32"/>
    </row>
    <row r="8" s="2" customFormat="1" spans="1:21">
      <c r="A8" s="4" t="s">
        <v>60</v>
      </c>
      <c r="B8" s="16">
        <v>256.66</v>
      </c>
      <c r="C8" s="5">
        <v>388</v>
      </c>
      <c r="D8" s="5">
        <v>136</v>
      </c>
      <c r="E8" s="5">
        <v>119</v>
      </c>
      <c r="F8" s="5">
        <v>24</v>
      </c>
      <c r="G8" s="5">
        <v>204</v>
      </c>
      <c r="H8" s="17">
        <f t="shared" si="0"/>
        <v>7.15343255668978</v>
      </c>
      <c r="I8" s="5">
        <v>1</v>
      </c>
      <c r="J8" s="5">
        <v>1544</v>
      </c>
      <c r="K8" s="5">
        <v>2761</v>
      </c>
      <c r="L8" s="30">
        <f t="shared" si="1"/>
        <v>0.641347270615563</v>
      </c>
      <c r="M8" s="5">
        <v>1289</v>
      </c>
      <c r="N8" s="31">
        <f t="shared" si="2"/>
        <v>1170</v>
      </c>
      <c r="O8" s="32">
        <f t="shared" si="3"/>
        <v>0.331623931623932</v>
      </c>
      <c r="P8" s="32">
        <f t="shared" si="4"/>
        <v>1.97537598379179</v>
      </c>
      <c r="Q8" s="32">
        <f t="shared" si="5"/>
        <v>2.40395854437778</v>
      </c>
      <c r="R8" s="4"/>
      <c r="S8" s="4"/>
      <c r="T8" s="4"/>
      <c r="U8" s="4"/>
    </row>
    <row r="9" s="2" customFormat="1" spans="1:21">
      <c r="A9" s="18" t="s">
        <v>61</v>
      </c>
      <c r="B9" s="19">
        <v>358</v>
      </c>
      <c r="C9" s="20">
        <v>316</v>
      </c>
      <c r="D9" s="20">
        <v>361</v>
      </c>
      <c r="E9" s="20">
        <v>109</v>
      </c>
      <c r="F9" s="20">
        <v>19</v>
      </c>
      <c r="G9" s="20">
        <v>128</v>
      </c>
      <c r="H9" s="15">
        <f t="shared" si="0"/>
        <v>3.21787709497207</v>
      </c>
      <c r="I9" s="20"/>
      <c r="J9" s="20">
        <f>1257+489</f>
        <v>1746</v>
      </c>
      <c r="K9" s="20">
        <f>2653+1062</f>
        <v>3715</v>
      </c>
      <c r="L9" s="28">
        <f t="shared" si="1"/>
        <v>0.680278337300861</v>
      </c>
      <c r="M9" s="20">
        <f>1073+422</f>
        <v>1495</v>
      </c>
      <c r="N9" s="25">
        <f t="shared" si="2"/>
        <v>1386</v>
      </c>
      <c r="O9" s="29">
        <f t="shared" si="3"/>
        <v>0.227994227994228</v>
      </c>
      <c r="P9" s="29">
        <f t="shared" si="4"/>
        <v>1.18715083798883</v>
      </c>
      <c r="Q9" s="29">
        <f t="shared" si="5"/>
        <v>4.91061452513966</v>
      </c>
      <c r="R9" s="32"/>
      <c r="S9" s="32"/>
      <c r="T9" s="32"/>
      <c r="U9" s="32"/>
    </row>
    <row r="10" s="2" customFormat="1" spans="1:21">
      <c r="A10" s="12" t="s">
        <v>62</v>
      </c>
      <c r="B10" s="13">
        <v>261.66</v>
      </c>
      <c r="C10" s="14">
        <v>311</v>
      </c>
      <c r="D10" s="14">
        <v>192</v>
      </c>
      <c r="E10" s="14">
        <v>111</v>
      </c>
      <c r="F10" s="14">
        <v>33</v>
      </c>
      <c r="G10" s="14">
        <v>129</v>
      </c>
      <c r="H10" s="15">
        <f t="shared" si="0"/>
        <v>4.43705572116487</v>
      </c>
      <c r="I10" s="14">
        <v>1</v>
      </c>
      <c r="J10" s="14">
        <v>1496</v>
      </c>
      <c r="K10" s="14">
        <v>2529</v>
      </c>
      <c r="L10" s="28">
        <f t="shared" si="1"/>
        <v>0.62832298136646</v>
      </c>
      <c r="M10" s="14">
        <v>1187</v>
      </c>
      <c r="N10" s="25">
        <f t="shared" si="2"/>
        <v>1076</v>
      </c>
      <c r="O10" s="29">
        <f t="shared" si="3"/>
        <v>0.289033457249071</v>
      </c>
      <c r="P10" s="29">
        <f t="shared" si="4"/>
        <v>1.61277994343805</v>
      </c>
      <c r="Q10" s="29">
        <f t="shared" si="5"/>
        <v>2.44592218910036</v>
      </c>
      <c r="R10" s="4"/>
      <c r="S10" s="4"/>
      <c r="T10" s="4"/>
      <c r="U10" s="4"/>
    </row>
    <row r="11" s="2" customFormat="1" spans="1:21">
      <c r="A11" s="2" t="s">
        <v>63</v>
      </c>
      <c r="B11" s="16">
        <v>206.33</v>
      </c>
      <c r="C11" s="5">
        <v>272</v>
      </c>
      <c r="D11" s="5">
        <v>73</v>
      </c>
      <c r="E11" s="5">
        <v>71</v>
      </c>
      <c r="F11" s="5">
        <v>7</v>
      </c>
      <c r="G11" s="5">
        <v>106</v>
      </c>
      <c r="H11" s="17">
        <f t="shared" si="0"/>
        <v>4.62366112538167</v>
      </c>
      <c r="I11" s="5">
        <v>1</v>
      </c>
      <c r="J11" s="5">
        <v>1106</v>
      </c>
      <c r="K11" s="5">
        <v>1922</v>
      </c>
      <c r="L11" s="30">
        <f t="shared" si="1"/>
        <v>0.634742404227213</v>
      </c>
      <c r="M11" s="5">
        <v>959</v>
      </c>
      <c r="N11" s="31">
        <f t="shared" si="2"/>
        <v>888</v>
      </c>
      <c r="O11" s="32">
        <f t="shared" si="3"/>
        <v>0.306306306306306</v>
      </c>
      <c r="P11" s="32">
        <f t="shared" si="4"/>
        <v>1.66238549895798</v>
      </c>
      <c r="Q11" s="32">
        <f t="shared" si="5"/>
        <v>2.09373333979547</v>
      </c>
      <c r="R11" s="4"/>
      <c r="S11" s="4"/>
      <c r="T11" s="4"/>
      <c r="U11" s="4"/>
    </row>
    <row r="12" s="2" customFormat="1" spans="1:21">
      <c r="A12" s="12" t="s">
        <v>64</v>
      </c>
      <c r="B12" s="13">
        <v>171.66</v>
      </c>
      <c r="C12" s="14">
        <v>147</v>
      </c>
      <c r="D12" s="14">
        <v>184</v>
      </c>
      <c r="E12" s="14">
        <v>69</v>
      </c>
      <c r="F12" s="14">
        <v>5</v>
      </c>
      <c r="G12" s="14">
        <v>50</v>
      </c>
      <c r="H12" s="15">
        <f t="shared" si="0"/>
        <v>2.62146102761272</v>
      </c>
      <c r="I12" s="14">
        <v>2</v>
      </c>
      <c r="J12" s="14">
        <v>988</v>
      </c>
      <c r="K12" s="14">
        <v>1858</v>
      </c>
      <c r="L12" s="28">
        <f t="shared" si="1"/>
        <v>0.652846099789178</v>
      </c>
      <c r="M12" s="14">
        <v>655</v>
      </c>
      <c r="N12" s="25">
        <f t="shared" si="2"/>
        <v>586</v>
      </c>
      <c r="O12" s="29">
        <f t="shared" si="3"/>
        <v>0.250853242320819</v>
      </c>
      <c r="P12" s="29">
        <f t="shared" si="4"/>
        <v>1.25830129325411</v>
      </c>
      <c r="Q12" s="29">
        <f t="shared" si="5"/>
        <v>4.54969125014564</v>
      </c>
      <c r="R12" s="32"/>
      <c r="S12" s="32"/>
      <c r="T12" s="32"/>
      <c r="U12" s="32"/>
    </row>
    <row r="13" s="2" customFormat="1" spans="1:21">
      <c r="A13" s="1" t="s">
        <v>65</v>
      </c>
      <c r="B13" s="21">
        <v>148</v>
      </c>
      <c r="C13" s="22">
        <v>227</v>
      </c>
      <c r="D13" s="22">
        <v>70</v>
      </c>
      <c r="E13" s="22">
        <v>79</v>
      </c>
      <c r="F13" s="22">
        <v>20</v>
      </c>
      <c r="G13" s="22">
        <v>126</v>
      </c>
      <c r="H13" s="17">
        <f t="shared" si="0"/>
        <v>7.66216216216216</v>
      </c>
      <c r="I13" s="22"/>
      <c r="J13" s="22">
        <v>918</v>
      </c>
      <c r="K13" s="22">
        <v>1573</v>
      </c>
      <c r="L13" s="30">
        <f t="shared" si="1"/>
        <v>0.631473303894018</v>
      </c>
      <c r="M13" s="22">
        <v>753</v>
      </c>
      <c r="N13" s="31">
        <f t="shared" si="2"/>
        <v>674</v>
      </c>
      <c r="O13" s="32">
        <f t="shared" si="3"/>
        <v>0.336795252225519</v>
      </c>
      <c r="P13" s="32">
        <f t="shared" si="4"/>
        <v>2.06756756756757</v>
      </c>
      <c r="Q13" s="32">
        <f t="shared" si="5"/>
        <v>1.84459459459459</v>
      </c>
      <c r="R13" s="4"/>
      <c r="S13" s="4"/>
      <c r="T13" s="4"/>
      <c r="U13" s="4"/>
    </row>
    <row r="14" s="2" customFormat="1" spans="1:21">
      <c r="A14" s="23" t="s">
        <v>66</v>
      </c>
      <c r="B14" s="13">
        <v>162.66</v>
      </c>
      <c r="C14" s="14">
        <v>287</v>
      </c>
      <c r="D14" s="14">
        <v>78</v>
      </c>
      <c r="E14" s="14">
        <v>105</v>
      </c>
      <c r="F14" s="14">
        <v>32</v>
      </c>
      <c r="G14" s="14">
        <v>174</v>
      </c>
      <c r="H14" s="15">
        <f t="shared" si="0"/>
        <v>9.62744374769458</v>
      </c>
      <c r="I14" s="14">
        <v>3</v>
      </c>
      <c r="J14" s="25">
        <v>1121</v>
      </c>
      <c r="K14" s="25">
        <v>1704</v>
      </c>
      <c r="L14" s="28">
        <f t="shared" si="1"/>
        <v>0.603185840707965</v>
      </c>
      <c r="M14" s="25">
        <v>862</v>
      </c>
      <c r="N14" s="25">
        <f t="shared" si="2"/>
        <v>757</v>
      </c>
      <c r="O14" s="29">
        <f t="shared" si="3"/>
        <v>0.379128137384412</v>
      </c>
      <c r="P14" s="29">
        <f t="shared" si="4"/>
        <v>2.40993483339481</v>
      </c>
      <c r="Q14" s="29">
        <f t="shared" si="5"/>
        <v>0.368867576540022</v>
      </c>
      <c r="R14" s="4"/>
      <c r="S14" s="4"/>
      <c r="T14" s="4"/>
      <c r="U14" s="4"/>
    </row>
    <row r="15" spans="1:17">
      <c r="A15" s="23" t="s">
        <v>67</v>
      </c>
      <c r="B15" s="13">
        <v>190</v>
      </c>
      <c r="C15" s="14">
        <v>169</v>
      </c>
      <c r="D15" s="14">
        <v>237</v>
      </c>
      <c r="E15" s="14">
        <v>92</v>
      </c>
      <c r="F15" s="14">
        <v>34</v>
      </c>
      <c r="G15" s="14">
        <v>65</v>
      </c>
      <c r="H15" s="15">
        <f t="shared" si="0"/>
        <v>3.07894736842105</v>
      </c>
      <c r="I15" s="14">
        <v>2</v>
      </c>
      <c r="J15" s="25">
        <v>1148</v>
      </c>
      <c r="K15" s="25">
        <v>1727</v>
      </c>
      <c r="L15" s="28">
        <f t="shared" si="1"/>
        <v>0.600695652173913</v>
      </c>
      <c r="M15" s="25">
        <v>828</v>
      </c>
      <c r="N15" s="25">
        <f t="shared" si="2"/>
        <v>736</v>
      </c>
      <c r="O15" s="29">
        <f t="shared" si="3"/>
        <v>0.229619565217391</v>
      </c>
      <c r="P15" s="29">
        <f t="shared" si="4"/>
        <v>1.37368421052632</v>
      </c>
      <c r="Q15" s="29">
        <f t="shared" si="5"/>
        <v>2.38947368421053</v>
      </c>
    </row>
    <row r="16" spans="1:17">
      <c r="A16" s="4" t="s">
        <v>68</v>
      </c>
      <c r="B16" s="16">
        <v>141.66</v>
      </c>
      <c r="C16" s="5">
        <v>151</v>
      </c>
      <c r="D16" s="5">
        <v>122</v>
      </c>
      <c r="E16" s="5">
        <v>80</v>
      </c>
      <c r="F16" s="5">
        <v>22</v>
      </c>
      <c r="G16" s="5">
        <v>75</v>
      </c>
      <c r="H16" s="17">
        <f t="shared" si="0"/>
        <v>4.76493011435832</v>
      </c>
      <c r="I16" s="5"/>
      <c r="J16" s="5">
        <v>933</v>
      </c>
      <c r="K16" s="5">
        <v>1448</v>
      </c>
      <c r="L16" s="30">
        <f t="shared" si="1"/>
        <v>0.608147837043259</v>
      </c>
      <c r="M16" s="5">
        <v>652</v>
      </c>
      <c r="N16" s="31">
        <f t="shared" si="2"/>
        <v>572</v>
      </c>
      <c r="O16" s="32">
        <f t="shared" si="3"/>
        <v>0.263986013986014</v>
      </c>
      <c r="P16" s="32">
        <f t="shared" si="4"/>
        <v>1.63066497246929</v>
      </c>
      <c r="Q16" s="32">
        <f t="shared" si="5"/>
        <v>2.18127911901737</v>
      </c>
    </row>
    <row r="17" spans="1:21">
      <c r="A17" s="12" t="s">
        <v>69</v>
      </c>
      <c r="B17" s="13">
        <v>153</v>
      </c>
      <c r="C17" s="14">
        <v>169</v>
      </c>
      <c r="D17" s="14">
        <v>122</v>
      </c>
      <c r="E17" s="14">
        <v>35</v>
      </c>
      <c r="F17" s="14">
        <v>5</v>
      </c>
      <c r="G17" s="14">
        <v>66</v>
      </c>
      <c r="H17" s="15">
        <f t="shared" si="0"/>
        <v>3.88235294117647</v>
      </c>
      <c r="I17" s="14">
        <v>7</v>
      </c>
      <c r="J17" s="14">
        <v>621</v>
      </c>
      <c r="K17" s="14">
        <v>1413</v>
      </c>
      <c r="L17" s="28">
        <f t="shared" si="1"/>
        <v>0.694690265486726</v>
      </c>
      <c r="M17" s="14">
        <v>666</v>
      </c>
      <c r="N17" s="25">
        <f t="shared" si="2"/>
        <v>631</v>
      </c>
      <c r="O17" s="29">
        <f t="shared" si="3"/>
        <v>0.267828843106181</v>
      </c>
      <c r="P17" s="29">
        <f t="shared" si="4"/>
        <v>1.33333333333333</v>
      </c>
      <c r="Q17" s="29">
        <f t="shared" si="5"/>
        <v>4.13071895424837</v>
      </c>
      <c r="R17" s="32"/>
      <c r="S17" s="32"/>
      <c r="T17" s="32"/>
      <c r="U17" s="32"/>
    </row>
    <row r="18" spans="1:17">
      <c r="A18" s="23" t="s">
        <v>70</v>
      </c>
      <c r="B18" s="24">
        <v>170</v>
      </c>
      <c r="C18" s="25">
        <v>151</v>
      </c>
      <c r="D18" s="25">
        <v>176</v>
      </c>
      <c r="E18" s="25">
        <v>85</v>
      </c>
      <c r="F18" s="25">
        <v>14</v>
      </c>
      <c r="G18" s="20">
        <v>85</v>
      </c>
      <c r="H18" s="15">
        <f t="shared" si="0"/>
        <v>4.5</v>
      </c>
      <c r="I18" s="25"/>
      <c r="J18" s="25">
        <v>907</v>
      </c>
      <c r="K18" s="25">
        <v>1575</v>
      </c>
      <c r="L18" s="28">
        <f t="shared" si="1"/>
        <v>0.634568896051571</v>
      </c>
      <c r="M18" s="25">
        <v>739</v>
      </c>
      <c r="N18" s="25">
        <f t="shared" si="2"/>
        <v>654</v>
      </c>
      <c r="O18" s="29">
        <f t="shared" si="3"/>
        <v>0.230886850152905</v>
      </c>
      <c r="P18" s="29">
        <f t="shared" si="4"/>
        <v>1.38823529411765</v>
      </c>
      <c r="Q18" s="29">
        <f t="shared" si="5"/>
        <v>2.99411764705882</v>
      </c>
    </row>
    <row r="19" spans="1:17">
      <c r="A19" s="12" t="s">
        <v>71</v>
      </c>
      <c r="B19" s="13">
        <v>128.66</v>
      </c>
      <c r="C19" s="14">
        <v>145</v>
      </c>
      <c r="D19" s="14">
        <v>98</v>
      </c>
      <c r="E19" s="14">
        <v>67</v>
      </c>
      <c r="F19" s="14">
        <v>11</v>
      </c>
      <c r="G19" s="14">
        <v>76</v>
      </c>
      <c r="H19" s="15">
        <f t="shared" si="0"/>
        <v>5.3163376340743</v>
      </c>
      <c r="I19" s="14">
        <v>1</v>
      </c>
      <c r="J19" s="14">
        <v>747</v>
      </c>
      <c r="K19" s="14">
        <v>1341</v>
      </c>
      <c r="L19" s="28">
        <f t="shared" si="1"/>
        <v>0.642241379310345</v>
      </c>
      <c r="M19" s="14">
        <v>596</v>
      </c>
      <c r="N19" s="25">
        <f t="shared" si="2"/>
        <v>529</v>
      </c>
      <c r="O19" s="29">
        <f t="shared" si="3"/>
        <v>0.274102079395085</v>
      </c>
      <c r="P19" s="29">
        <f t="shared" si="4"/>
        <v>1.64775376962537</v>
      </c>
      <c r="Q19" s="29">
        <f t="shared" si="5"/>
        <v>3.04678998911861</v>
      </c>
    </row>
    <row r="20" spans="1:17">
      <c r="A20" s="12" t="s">
        <v>72</v>
      </c>
      <c r="B20" s="13">
        <v>132.66</v>
      </c>
      <c r="C20" s="14">
        <v>169</v>
      </c>
      <c r="D20" s="14">
        <v>91</v>
      </c>
      <c r="E20" s="14">
        <v>47</v>
      </c>
      <c r="F20" s="14">
        <v>4</v>
      </c>
      <c r="G20" s="14">
        <v>80</v>
      </c>
      <c r="H20" s="15">
        <f t="shared" si="0"/>
        <v>5.42740841248304</v>
      </c>
      <c r="I20" s="14"/>
      <c r="J20" s="14">
        <v>624</v>
      </c>
      <c r="K20" s="14">
        <v>1225</v>
      </c>
      <c r="L20" s="28">
        <f t="shared" si="1"/>
        <v>0.662520281233099</v>
      </c>
      <c r="M20" s="14">
        <v>626</v>
      </c>
      <c r="N20" s="25">
        <f t="shared" si="2"/>
        <v>579</v>
      </c>
      <c r="O20" s="29">
        <f t="shared" si="3"/>
        <v>0.291882556131261</v>
      </c>
      <c r="P20" s="29">
        <f t="shared" si="4"/>
        <v>1.62822252374491</v>
      </c>
      <c r="Q20" s="29">
        <f t="shared" si="5"/>
        <v>2.95492235790743</v>
      </c>
    </row>
    <row r="21" spans="1:21">
      <c r="A21" s="12" t="s">
        <v>73</v>
      </c>
      <c r="B21" s="13">
        <v>113.33</v>
      </c>
      <c r="C21" s="14">
        <v>101</v>
      </c>
      <c r="D21" s="14">
        <v>143</v>
      </c>
      <c r="E21" s="14">
        <v>15</v>
      </c>
      <c r="F21" s="14">
        <v>3</v>
      </c>
      <c r="G21" s="14">
        <v>21</v>
      </c>
      <c r="H21" s="15">
        <f t="shared" si="0"/>
        <v>1.66769610870908</v>
      </c>
      <c r="I21" s="14">
        <v>2</v>
      </c>
      <c r="J21" s="14">
        <v>488</v>
      </c>
      <c r="K21" s="14">
        <v>1183</v>
      </c>
      <c r="L21" s="28">
        <f t="shared" si="1"/>
        <v>0.707959305804907</v>
      </c>
      <c r="M21" s="14">
        <v>472</v>
      </c>
      <c r="N21" s="25">
        <f t="shared" si="2"/>
        <v>457</v>
      </c>
      <c r="O21" s="29">
        <f t="shared" si="3"/>
        <v>0.221006564551422</v>
      </c>
      <c r="P21" s="29">
        <f t="shared" si="4"/>
        <v>1.02355951645637</v>
      </c>
      <c r="Q21" s="29">
        <f t="shared" si="5"/>
        <v>6.1413570987382</v>
      </c>
      <c r="R21" s="30"/>
      <c r="S21" s="30"/>
      <c r="T21" s="30"/>
      <c r="U21" s="30"/>
    </row>
    <row r="22" spans="1:17">
      <c r="A22" s="12" t="s">
        <v>74</v>
      </c>
      <c r="B22" s="13">
        <v>120.33</v>
      </c>
      <c r="C22" s="14">
        <v>144</v>
      </c>
      <c r="D22" s="14">
        <v>55</v>
      </c>
      <c r="E22" s="14">
        <v>124</v>
      </c>
      <c r="F22" s="14">
        <v>9</v>
      </c>
      <c r="G22" s="14">
        <v>110</v>
      </c>
      <c r="H22" s="15">
        <f t="shared" si="0"/>
        <v>8.22737471952132</v>
      </c>
      <c r="I22" s="14"/>
      <c r="J22" s="14">
        <v>1035</v>
      </c>
      <c r="K22" s="14">
        <v>1142</v>
      </c>
      <c r="L22" s="28">
        <f t="shared" si="1"/>
        <v>0.524575103353238</v>
      </c>
      <c r="M22" s="14">
        <v>632</v>
      </c>
      <c r="N22" s="25">
        <f t="shared" si="2"/>
        <v>508</v>
      </c>
      <c r="O22" s="29">
        <f t="shared" si="3"/>
        <v>0.283464566929134</v>
      </c>
      <c r="P22" s="29">
        <f t="shared" si="4"/>
        <v>2.22720850993102</v>
      </c>
      <c r="Q22" s="29">
        <f t="shared" si="5"/>
        <v>-1.8698578908003</v>
      </c>
    </row>
    <row r="23" spans="1:17">
      <c r="A23" s="23" t="s">
        <v>75</v>
      </c>
      <c r="B23" s="13">
        <v>108.66</v>
      </c>
      <c r="C23" s="14">
        <v>114</v>
      </c>
      <c r="D23" s="14">
        <v>77</v>
      </c>
      <c r="E23" s="14">
        <v>80</v>
      </c>
      <c r="F23" s="14">
        <v>21</v>
      </c>
      <c r="G23" s="14">
        <v>63</v>
      </c>
      <c r="H23" s="15">
        <f t="shared" si="0"/>
        <v>5.21811154058531</v>
      </c>
      <c r="I23" s="14">
        <v>1</v>
      </c>
      <c r="J23" s="14">
        <v>757</v>
      </c>
      <c r="K23" s="14">
        <v>1114</v>
      </c>
      <c r="L23" s="28">
        <f t="shared" si="1"/>
        <v>0.595403527525387</v>
      </c>
      <c r="M23" s="14">
        <v>502</v>
      </c>
      <c r="N23" s="25">
        <f t="shared" si="2"/>
        <v>422</v>
      </c>
      <c r="O23" s="29">
        <f t="shared" si="3"/>
        <v>0.270142180094787</v>
      </c>
      <c r="P23" s="29">
        <f t="shared" si="4"/>
        <v>1.78538560647893</v>
      </c>
      <c r="Q23" s="29">
        <f t="shared" si="5"/>
        <v>1.42646788146512</v>
      </c>
    </row>
    <row r="24" spans="1:17">
      <c r="A24" s="23" t="s">
        <v>76</v>
      </c>
      <c r="B24" s="13">
        <v>106.66</v>
      </c>
      <c r="C24" s="14">
        <v>36</v>
      </c>
      <c r="D24" s="14">
        <v>92</v>
      </c>
      <c r="E24" s="14">
        <v>61</v>
      </c>
      <c r="F24" s="14">
        <v>9</v>
      </c>
      <c r="G24" s="14">
        <v>52</v>
      </c>
      <c r="H24" s="15">
        <f t="shared" si="0"/>
        <v>4.38777423588974</v>
      </c>
      <c r="I24" s="14"/>
      <c r="J24" s="25">
        <v>689</v>
      </c>
      <c r="K24" s="25">
        <v>1090</v>
      </c>
      <c r="L24" s="28">
        <f t="shared" si="1"/>
        <v>0.612703766160764</v>
      </c>
      <c r="M24" s="25">
        <v>454</v>
      </c>
      <c r="N24" s="25">
        <f t="shared" si="2"/>
        <v>393</v>
      </c>
      <c r="O24" s="29">
        <f t="shared" si="3"/>
        <v>0.0916030534351145</v>
      </c>
      <c r="P24" s="29">
        <f t="shared" si="4"/>
        <v>0.909431839489968</v>
      </c>
      <c r="Q24" s="29">
        <f t="shared" si="5"/>
        <v>3.14082130133133</v>
      </c>
    </row>
    <row r="25" spans="1:17">
      <c r="A25" s="12" t="s">
        <v>77</v>
      </c>
      <c r="B25" s="13">
        <v>111</v>
      </c>
      <c r="C25" s="14">
        <v>137</v>
      </c>
      <c r="D25" s="14">
        <v>94</v>
      </c>
      <c r="E25" s="14">
        <v>55</v>
      </c>
      <c r="F25" s="14">
        <v>23</v>
      </c>
      <c r="G25" s="14">
        <v>72</v>
      </c>
      <c r="H25" s="15">
        <f t="shared" si="0"/>
        <v>5.83783783783784</v>
      </c>
      <c r="I25" s="14">
        <v>4</v>
      </c>
      <c r="J25" s="14">
        <v>584</v>
      </c>
      <c r="K25" s="14">
        <v>1168</v>
      </c>
      <c r="L25" s="28">
        <f t="shared" si="1"/>
        <v>0.666666666666667</v>
      </c>
      <c r="M25" s="14">
        <v>526</v>
      </c>
      <c r="N25" s="25">
        <f t="shared" si="2"/>
        <v>471</v>
      </c>
      <c r="O25" s="29">
        <f t="shared" si="3"/>
        <v>0.290870488322718</v>
      </c>
      <c r="P25" s="29">
        <f t="shared" si="4"/>
        <v>1.72972972972973</v>
      </c>
      <c r="Q25" s="29">
        <f t="shared" si="5"/>
        <v>3.48648648648649</v>
      </c>
    </row>
    <row r="26" spans="1:17">
      <c r="A26" s="23" t="s">
        <v>78</v>
      </c>
      <c r="B26" s="13">
        <v>88.66</v>
      </c>
      <c r="C26" s="14">
        <v>103</v>
      </c>
      <c r="D26" s="14">
        <v>96</v>
      </c>
      <c r="E26" s="14">
        <v>44</v>
      </c>
      <c r="F26" s="14">
        <v>16</v>
      </c>
      <c r="G26" s="14">
        <v>54</v>
      </c>
      <c r="H26" s="15">
        <f t="shared" si="0"/>
        <v>5.48161515903451</v>
      </c>
      <c r="I26" s="14"/>
      <c r="J26" s="14">
        <v>625</v>
      </c>
      <c r="K26" s="14">
        <v>994</v>
      </c>
      <c r="L26" s="28">
        <f t="shared" si="1"/>
        <v>0.61395923409512</v>
      </c>
      <c r="M26" s="14">
        <v>387</v>
      </c>
      <c r="N26" s="25">
        <f t="shared" si="2"/>
        <v>343</v>
      </c>
      <c r="O26" s="29">
        <f t="shared" si="3"/>
        <v>0.300291545189504</v>
      </c>
      <c r="P26" s="29">
        <f t="shared" si="4"/>
        <v>1.65801939995488</v>
      </c>
      <c r="Q26" s="29">
        <f t="shared" si="5"/>
        <v>2.7972027972028</v>
      </c>
    </row>
    <row r="27" spans="1:17">
      <c r="A27" s="12" t="s">
        <v>79</v>
      </c>
      <c r="B27" s="13">
        <v>105.66</v>
      </c>
      <c r="C27" s="14">
        <v>77</v>
      </c>
      <c r="D27" s="14">
        <v>89</v>
      </c>
      <c r="E27" s="14">
        <v>41</v>
      </c>
      <c r="F27" s="14">
        <v>14</v>
      </c>
      <c r="G27" s="14">
        <v>25</v>
      </c>
      <c r="H27" s="15">
        <f t="shared" si="0"/>
        <v>2.12947189097104</v>
      </c>
      <c r="I27" s="14">
        <v>1</v>
      </c>
      <c r="J27" s="14">
        <v>550</v>
      </c>
      <c r="K27" s="14">
        <v>980</v>
      </c>
      <c r="L27" s="28">
        <f t="shared" si="1"/>
        <v>0.640522875816993</v>
      </c>
      <c r="M27" s="14">
        <v>428</v>
      </c>
      <c r="N27" s="25">
        <f t="shared" si="2"/>
        <v>387</v>
      </c>
      <c r="O27" s="29">
        <f t="shared" si="3"/>
        <v>0.198966408268734</v>
      </c>
      <c r="P27" s="29">
        <f t="shared" si="4"/>
        <v>1.11678970282037</v>
      </c>
      <c r="Q27" s="29">
        <f t="shared" si="5"/>
        <v>3.41661934506909</v>
      </c>
    </row>
    <row r="28" spans="1:17">
      <c r="A28" s="12" t="s">
        <v>80</v>
      </c>
      <c r="B28" s="13">
        <v>80.66</v>
      </c>
      <c r="C28" s="14">
        <v>126</v>
      </c>
      <c r="D28" s="14">
        <v>54</v>
      </c>
      <c r="E28" s="14">
        <v>61</v>
      </c>
      <c r="F28" s="14">
        <v>15</v>
      </c>
      <c r="G28" s="14">
        <v>77</v>
      </c>
      <c r="H28" s="15">
        <f t="shared" si="0"/>
        <v>8.59161914207786</v>
      </c>
      <c r="I28" s="14">
        <v>2</v>
      </c>
      <c r="J28" s="14">
        <v>635</v>
      </c>
      <c r="K28" s="14">
        <v>942</v>
      </c>
      <c r="L28" s="28">
        <f t="shared" si="1"/>
        <v>0.597336715282181</v>
      </c>
      <c r="M28" s="14">
        <v>446</v>
      </c>
      <c r="N28" s="25">
        <f t="shared" si="2"/>
        <v>385</v>
      </c>
      <c r="O28" s="29">
        <f t="shared" si="3"/>
        <v>0.327272727272727</v>
      </c>
      <c r="P28" s="29">
        <f t="shared" si="4"/>
        <v>2.31837341929085</v>
      </c>
      <c r="Q28" s="29">
        <f t="shared" si="5"/>
        <v>0.991817505578974</v>
      </c>
    </row>
    <row r="29" spans="1:17">
      <c r="A29" s="4" t="s">
        <v>81</v>
      </c>
      <c r="B29" s="16">
        <v>79.33</v>
      </c>
      <c r="C29" s="5">
        <v>70</v>
      </c>
      <c r="D29" s="5">
        <v>104</v>
      </c>
      <c r="E29" s="5">
        <v>74</v>
      </c>
      <c r="F29" s="5">
        <v>18</v>
      </c>
      <c r="G29" s="5">
        <v>55</v>
      </c>
      <c r="H29" s="17">
        <f t="shared" si="0"/>
        <v>6.23975797302408</v>
      </c>
      <c r="I29" s="5"/>
      <c r="J29" s="5">
        <v>682</v>
      </c>
      <c r="K29" s="5">
        <v>958</v>
      </c>
      <c r="L29" s="30">
        <f t="shared" si="1"/>
        <v>0.584146341463415</v>
      </c>
      <c r="M29" s="5">
        <v>559</v>
      </c>
      <c r="N29" s="31">
        <f t="shared" si="2"/>
        <v>485</v>
      </c>
      <c r="O29" s="32">
        <f t="shared" si="3"/>
        <v>0.144329896907216</v>
      </c>
      <c r="P29" s="32">
        <f t="shared" si="4"/>
        <v>1.81520231942519</v>
      </c>
      <c r="Q29" s="32">
        <f t="shared" si="5"/>
        <v>2.05470818101601</v>
      </c>
    </row>
    <row r="30" spans="1:17">
      <c r="A30" s="12" t="s">
        <v>82</v>
      </c>
      <c r="B30" s="13">
        <v>92.66</v>
      </c>
      <c r="C30" s="14">
        <v>88</v>
      </c>
      <c r="D30" s="14">
        <v>68</v>
      </c>
      <c r="E30" s="14">
        <v>42</v>
      </c>
      <c r="F30" s="14">
        <v>12</v>
      </c>
      <c r="G30" s="14">
        <v>46</v>
      </c>
      <c r="H30" s="15">
        <f t="shared" si="0"/>
        <v>4.4679473343406</v>
      </c>
      <c r="I30" s="14"/>
      <c r="J30" s="14">
        <v>499</v>
      </c>
      <c r="K30" s="14">
        <v>924</v>
      </c>
      <c r="L30" s="28">
        <f t="shared" si="1"/>
        <v>0.649332396345748</v>
      </c>
      <c r="M30" s="14">
        <v>418</v>
      </c>
      <c r="N30" s="25">
        <f t="shared" si="2"/>
        <v>376</v>
      </c>
      <c r="O30" s="29">
        <f t="shared" si="3"/>
        <v>0.234042553191489</v>
      </c>
      <c r="P30" s="29">
        <f t="shared" si="4"/>
        <v>1.40297863155623</v>
      </c>
      <c r="Q30" s="29">
        <f t="shared" si="5"/>
        <v>3.2916037124973</v>
      </c>
    </row>
    <row r="31" spans="1:17">
      <c r="A31" s="4" t="s">
        <v>83</v>
      </c>
      <c r="B31" s="16">
        <v>81</v>
      </c>
      <c r="C31" s="5">
        <v>122</v>
      </c>
      <c r="D31" s="5">
        <v>41</v>
      </c>
      <c r="E31" s="5">
        <v>53</v>
      </c>
      <c r="F31" s="5">
        <v>6</v>
      </c>
      <c r="G31" s="5">
        <v>70</v>
      </c>
      <c r="H31" s="17">
        <f t="shared" si="0"/>
        <v>7.77777777777778</v>
      </c>
      <c r="I31" s="5"/>
      <c r="J31" s="5">
        <v>520</v>
      </c>
      <c r="K31" s="5">
        <v>895</v>
      </c>
      <c r="L31" s="30">
        <f t="shared" si="1"/>
        <v>0.632508833922262</v>
      </c>
      <c r="M31" s="5">
        <v>399</v>
      </c>
      <c r="N31" s="31">
        <f t="shared" si="2"/>
        <v>346</v>
      </c>
      <c r="O31" s="32">
        <f t="shared" si="3"/>
        <v>0.352601156069364</v>
      </c>
      <c r="P31" s="32">
        <f t="shared" si="4"/>
        <v>2.16049382716049</v>
      </c>
      <c r="Q31" s="32">
        <f t="shared" si="5"/>
        <v>2.03703703703704</v>
      </c>
    </row>
    <row r="32" spans="1:17">
      <c r="A32" s="12" t="s">
        <v>84</v>
      </c>
      <c r="B32" s="13">
        <v>84.33</v>
      </c>
      <c r="C32" s="14">
        <v>111</v>
      </c>
      <c r="D32" s="14">
        <v>54</v>
      </c>
      <c r="E32" s="14">
        <v>47</v>
      </c>
      <c r="F32" s="14">
        <v>4</v>
      </c>
      <c r="G32" s="14">
        <v>58</v>
      </c>
      <c r="H32" s="15">
        <f t="shared" si="0"/>
        <v>6.18996798292423</v>
      </c>
      <c r="I32" s="14">
        <v>1</v>
      </c>
      <c r="J32" s="14">
        <v>587</v>
      </c>
      <c r="K32" s="14">
        <v>880</v>
      </c>
      <c r="L32" s="28">
        <f t="shared" si="1"/>
        <v>0.59986366734833</v>
      </c>
      <c r="M32" s="14">
        <v>395</v>
      </c>
      <c r="N32" s="25">
        <f t="shared" si="2"/>
        <v>348</v>
      </c>
      <c r="O32" s="29">
        <f t="shared" si="3"/>
        <v>0.318965517241379</v>
      </c>
      <c r="P32" s="29">
        <f t="shared" si="4"/>
        <v>1.87359184157477</v>
      </c>
      <c r="Q32" s="29">
        <f t="shared" si="5"/>
        <v>1.49413020277481</v>
      </c>
    </row>
    <row r="33" spans="1:21">
      <c r="A33" s="18" t="s">
        <v>85</v>
      </c>
      <c r="B33" s="19">
        <v>82</v>
      </c>
      <c r="C33" s="20">
        <v>62</v>
      </c>
      <c r="D33" s="20">
        <v>98</v>
      </c>
      <c r="E33" s="20">
        <v>25</v>
      </c>
      <c r="F33" s="20">
        <v>4</v>
      </c>
      <c r="G33" s="20">
        <v>21</v>
      </c>
      <c r="H33" s="15">
        <f t="shared" si="0"/>
        <v>2.30487804878049</v>
      </c>
      <c r="I33" s="20">
        <v>1</v>
      </c>
      <c r="J33" s="20">
        <v>475</v>
      </c>
      <c r="K33" s="20">
        <v>879</v>
      </c>
      <c r="L33" s="28">
        <f t="shared" si="1"/>
        <v>0.649187592319055</v>
      </c>
      <c r="M33" s="20">
        <v>294</v>
      </c>
      <c r="N33" s="25">
        <f t="shared" si="2"/>
        <v>269</v>
      </c>
      <c r="O33" s="29">
        <f t="shared" si="3"/>
        <v>0.230483271375465</v>
      </c>
      <c r="P33" s="29">
        <f t="shared" si="4"/>
        <v>1.0609756097561</v>
      </c>
      <c r="Q33" s="29">
        <f t="shared" si="5"/>
        <v>4.74390243902439</v>
      </c>
      <c r="R33" s="32"/>
      <c r="S33" s="32"/>
      <c r="T33" s="32"/>
      <c r="U33" s="32"/>
    </row>
    <row r="34" spans="1:21">
      <c r="A34" s="12" t="s">
        <v>86</v>
      </c>
      <c r="B34" s="13">
        <v>83</v>
      </c>
      <c r="C34" s="14">
        <v>63</v>
      </c>
      <c r="D34" s="14">
        <v>128</v>
      </c>
      <c r="E34" s="14">
        <v>34</v>
      </c>
      <c r="F34" s="14">
        <v>8</v>
      </c>
      <c r="G34" s="14">
        <v>21</v>
      </c>
      <c r="H34" s="15">
        <f t="shared" si="0"/>
        <v>2.27710843373494</v>
      </c>
      <c r="I34" s="14"/>
      <c r="J34" s="14">
        <v>477</v>
      </c>
      <c r="K34" s="14">
        <v>875</v>
      </c>
      <c r="L34" s="28">
        <f t="shared" si="1"/>
        <v>0.647189349112426</v>
      </c>
      <c r="M34" s="14">
        <v>347</v>
      </c>
      <c r="N34" s="25">
        <f t="shared" si="2"/>
        <v>313</v>
      </c>
      <c r="O34" s="29">
        <f t="shared" si="3"/>
        <v>0.201277955271566</v>
      </c>
      <c r="P34" s="29">
        <f t="shared" si="4"/>
        <v>1.16867469879518</v>
      </c>
      <c r="Q34" s="29">
        <f t="shared" si="5"/>
        <v>4.81927710843374</v>
      </c>
      <c r="R34" s="32"/>
      <c r="S34" s="32"/>
      <c r="T34" s="32"/>
      <c r="U34" s="32"/>
    </row>
    <row r="35" spans="1:17">
      <c r="A35" s="12" t="s">
        <v>87</v>
      </c>
      <c r="B35" s="13">
        <v>82</v>
      </c>
      <c r="C35" s="14">
        <v>41</v>
      </c>
      <c r="D35" s="14">
        <v>111</v>
      </c>
      <c r="E35" s="14">
        <v>35</v>
      </c>
      <c r="F35" s="14">
        <v>8</v>
      </c>
      <c r="G35" s="14">
        <v>14</v>
      </c>
      <c r="H35" s="15">
        <f t="shared" si="0"/>
        <v>1.53658536585366</v>
      </c>
      <c r="I35" s="14"/>
      <c r="J35" s="14">
        <v>463</v>
      </c>
      <c r="K35" s="14">
        <v>811</v>
      </c>
      <c r="L35" s="28">
        <f t="shared" si="1"/>
        <v>0.636577708006279</v>
      </c>
      <c r="M35" s="14">
        <v>319</v>
      </c>
      <c r="N35" s="25">
        <f t="shared" si="2"/>
        <v>284</v>
      </c>
      <c r="O35" s="29">
        <f t="shared" si="3"/>
        <v>0.144366197183099</v>
      </c>
      <c r="P35" s="29">
        <f t="shared" si="4"/>
        <v>0.926829268292683</v>
      </c>
      <c r="Q35" s="29">
        <f t="shared" si="5"/>
        <v>4.40243902439024</v>
      </c>
    </row>
    <row r="36" spans="1:17">
      <c r="A36" s="12" t="s">
        <v>88</v>
      </c>
      <c r="B36" s="13">
        <v>79.66</v>
      </c>
      <c r="C36" s="14">
        <v>121</v>
      </c>
      <c r="D36" s="14">
        <v>31</v>
      </c>
      <c r="E36" s="14">
        <v>75</v>
      </c>
      <c r="F36" s="14">
        <v>19</v>
      </c>
      <c r="G36" s="14">
        <v>89</v>
      </c>
      <c r="H36" s="15">
        <f t="shared" si="0"/>
        <v>10.0552347476776</v>
      </c>
      <c r="I36" s="14">
        <v>1</v>
      </c>
      <c r="J36" s="14">
        <v>634</v>
      </c>
      <c r="K36" s="14">
        <v>798</v>
      </c>
      <c r="L36" s="28">
        <f t="shared" si="1"/>
        <v>0.557262569832402</v>
      </c>
      <c r="M36" s="14">
        <v>409</v>
      </c>
      <c r="N36" s="25">
        <f t="shared" si="2"/>
        <v>334</v>
      </c>
      <c r="O36" s="29">
        <f t="shared" si="3"/>
        <v>0.362275449101796</v>
      </c>
      <c r="P36" s="29">
        <f t="shared" si="4"/>
        <v>2.46045694200351</v>
      </c>
      <c r="Q36" s="29">
        <f t="shared" si="5"/>
        <v>-1.38086869194075</v>
      </c>
    </row>
    <row r="37" spans="1:17">
      <c r="A37" s="3" t="s">
        <v>89</v>
      </c>
      <c r="B37" s="26">
        <v>79.66</v>
      </c>
      <c r="C37" s="27">
        <v>111</v>
      </c>
      <c r="D37" s="27">
        <v>48</v>
      </c>
      <c r="E37" s="27">
        <v>33</v>
      </c>
      <c r="F37" s="27">
        <v>5</v>
      </c>
      <c r="G37" s="27">
        <v>47</v>
      </c>
      <c r="H37" s="17">
        <f t="shared" si="0"/>
        <v>5.31006778809942</v>
      </c>
      <c r="I37" s="27">
        <v>3</v>
      </c>
      <c r="J37" s="27">
        <v>448</v>
      </c>
      <c r="K37" s="27">
        <v>768</v>
      </c>
      <c r="L37" s="30">
        <f t="shared" si="1"/>
        <v>0.631578947368421</v>
      </c>
      <c r="M37" s="27">
        <v>382</v>
      </c>
      <c r="N37" s="31">
        <f t="shared" si="2"/>
        <v>349</v>
      </c>
      <c r="O37" s="32">
        <f t="shared" si="3"/>
        <v>0.318051575931232</v>
      </c>
      <c r="P37" s="32">
        <f t="shared" si="4"/>
        <v>1.80768265126789</v>
      </c>
      <c r="Q37" s="32">
        <f t="shared" si="5"/>
        <v>2.12151644489079</v>
      </c>
    </row>
    <row r="38" spans="1:17">
      <c r="A38" s="12" t="s">
        <v>90</v>
      </c>
      <c r="B38" s="13">
        <v>71.33</v>
      </c>
      <c r="C38" s="14">
        <v>80</v>
      </c>
      <c r="D38" s="14">
        <v>60</v>
      </c>
      <c r="E38" s="14">
        <v>42</v>
      </c>
      <c r="F38" s="14">
        <v>6</v>
      </c>
      <c r="G38" s="14">
        <v>41</v>
      </c>
      <c r="H38" s="15">
        <f t="shared" si="0"/>
        <v>5.17313893172578</v>
      </c>
      <c r="I38" s="14">
        <v>2</v>
      </c>
      <c r="J38" s="14">
        <v>484</v>
      </c>
      <c r="K38" s="14">
        <v>776</v>
      </c>
      <c r="L38" s="28">
        <f t="shared" si="1"/>
        <v>0.615873015873016</v>
      </c>
      <c r="M38" s="14">
        <v>440</v>
      </c>
      <c r="N38" s="25">
        <f t="shared" si="2"/>
        <v>398</v>
      </c>
      <c r="O38" s="29">
        <f t="shared" si="3"/>
        <v>0.201005025125628</v>
      </c>
      <c r="P38" s="29">
        <f t="shared" si="4"/>
        <v>1.71036029721015</v>
      </c>
      <c r="Q38" s="29">
        <f t="shared" si="5"/>
        <v>2.53750175241834</v>
      </c>
    </row>
    <row r="39" spans="1:17">
      <c r="A39" s="23" t="s">
        <v>91</v>
      </c>
      <c r="B39" s="13">
        <v>55</v>
      </c>
      <c r="C39" s="14">
        <v>96</v>
      </c>
      <c r="D39" s="14">
        <v>29</v>
      </c>
      <c r="E39" s="14">
        <v>104</v>
      </c>
      <c r="F39" s="14">
        <v>19</v>
      </c>
      <c r="G39" s="14">
        <v>107</v>
      </c>
      <c r="H39" s="15">
        <f t="shared" si="0"/>
        <v>17.5090909090909</v>
      </c>
      <c r="I39" s="14"/>
      <c r="J39" s="14">
        <v>744</v>
      </c>
      <c r="K39" s="14">
        <v>720</v>
      </c>
      <c r="L39" s="28">
        <f t="shared" si="1"/>
        <v>0.491803278688525</v>
      </c>
      <c r="M39" s="14">
        <v>358</v>
      </c>
      <c r="N39" s="25">
        <f t="shared" si="2"/>
        <v>254</v>
      </c>
      <c r="O39" s="29">
        <f t="shared" si="3"/>
        <v>0.377952755905512</v>
      </c>
      <c r="P39" s="29">
        <f t="shared" si="4"/>
        <v>3.63636363636364</v>
      </c>
      <c r="Q39" s="29">
        <f t="shared" si="5"/>
        <v>-5.83636363636364</v>
      </c>
    </row>
    <row r="40" spans="1:21">
      <c r="A40" s="12" t="s">
        <v>92</v>
      </c>
      <c r="B40" s="13">
        <v>69.66</v>
      </c>
      <c r="C40" s="14">
        <v>64</v>
      </c>
      <c r="D40" s="14">
        <v>50</v>
      </c>
      <c r="E40" s="14">
        <v>16</v>
      </c>
      <c r="F40" s="14">
        <v>2</v>
      </c>
      <c r="G40" s="14">
        <v>27</v>
      </c>
      <c r="H40" s="15">
        <f t="shared" si="0"/>
        <v>3.48837209302326</v>
      </c>
      <c r="I40" s="14"/>
      <c r="J40" s="14">
        <v>304</v>
      </c>
      <c r="K40" s="14">
        <v>700</v>
      </c>
      <c r="L40" s="28">
        <f t="shared" si="1"/>
        <v>0.697211155378486</v>
      </c>
      <c r="M40" s="14">
        <v>275</v>
      </c>
      <c r="N40" s="25">
        <f t="shared" si="2"/>
        <v>259</v>
      </c>
      <c r="O40" s="29">
        <f t="shared" si="3"/>
        <v>0.247104247104247</v>
      </c>
      <c r="P40" s="29">
        <f t="shared" si="4"/>
        <v>1.14843525696239</v>
      </c>
      <c r="Q40" s="29">
        <f t="shared" si="5"/>
        <v>4.83778351995406</v>
      </c>
      <c r="R40" s="30"/>
      <c r="S40" s="30"/>
      <c r="T40" s="30"/>
      <c r="U40" s="30"/>
    </row>
    <row r="41" spans="1:17">
      <c r="A41" s="12" t="s">
        <v>93</v>
      </c>
      <c r="B41" s="13">
        <v>58</v>
      </c>
      <c r="C41" s="14">
        <v>76</v>
      </c>
      <c r="D41" s="14">
        <v>45</v>
      </c>
      <c r="E41" s="14">
        <v>26</v>
      </c>
      <c r="F41" s="14">
        <v>7</v>
      </c>
      <c r="G41" s="14">
        <v>39</v>
      </c>
      <c r="H41" s="15">
        <f t="shared" si="0"/>
        <v>6.05172413793103</v>
      </c>
      <c r="I41" s="14">
        <v>2</v>
      </c>
      <c r="J41" s="14">
        <v>361</v>
      </c>
      <c r="K41" s="14">
        <v>680</v>
      </c>
      <c r="L41" s="28">
        <f t="shared" si="1"/>
        <v>0.653218059558117</v>
      </c>
      <c r="M41" s="14">
        <v>286</v>
      </c>
      <c r="N41" s="25">
        <f t="shared" si="2"/>
        <v>260</v>
      </c>
      <c r="O41" s="29">
        <f t="shared" si="3"/>
        <v>0.292307692307692</v>
      </c>
      <c r="P41" s="29">
        <f t="shared" si="4"/>
        <v>1.75862068965517</v>
      </c>
      <c r="Q41" s="29">
        <f t="shared" si="5"/>
        <v>3.68965517241379</v>
      </c>
    </row>
    <row r="42" spans="1:17">
      <c r="A42" s="12" t="s">
        <v>94</v>
      </c>
      <c r="B42" s="13">
        <v>64.33</v>
      </c>
      <c r="C42" s="14">
        <v>101</v>
      </c>
      <c r="D42" s="14">
        <v>23</v>
      </c>
      <c r="E42" s="14">
        <v>100</v>
      </c>
      <c r="F42" s="14">
        <v>15</v>
      </c>
      <c r="G42" s="14">
        <v>90</v>
      </c>
      <c r="H42" s="15">
        <f t="shared" si="0"/>
        <v>12.5913259754391</v>
      </c>
      <c r="I42" s="14">
        <v>2</v>
      </c>
      <c r="J42" s="14">
        <v>684</v>
      </c>
      <c r="K42" s="14">
        <v>677</v>
      </c>
      <c r="L42" s="28">
        <f t="shared" si="1"/>
        <v>0.497428361498898</v>
      </c>
      <c r="M42" s="14">
        <v>392</v>
      </c>
      <c r="N42" s="25">
        <f t="shared" si="2"/>
        <v>292</v>
      </c>
      <c r="O42" s="29">
        <f t="shared" si="3"/>
        <v>0.345890410958904</v>
      </c>
      <c r="P42" s="29">
        <f t="shared" si="4"/>
        <v>3.1245142235349</v>
      </c>
      <c r="Q42" s="29">
        <f t="shared" si="5"/>
        <v>-4.53909528991139</v>
      </c>
    </row>
    <row r="43" spans="1:21">
      <c r="A43" s="12" t="s">
        <v>95</v>
      </c>
      <c r="B43" s="13">
        <v>62</v>
      </c>
      <c r="C43" s="14">
        <v>44</v>
      </c>
      <c r="D43" s="14">
        <v>92</v>
      </c>
      <c r="E43" s="14">
        <v>20</v>
      </c>
      <c r="F43" s="14">
        <v>2</v>
      </c>
      <c r="G43" s="14">
        <v>10</v>
      </c>
      <c r="H43" s="15">
        <f t="shared" si="0"/>
        <v>1.45161290322581</v>
      </c>
      <c r="I43" s="14"/>
      <c r="J43" s="14">
        <v>314</v>
      </c>
      <c r="K43" s="14">
        <v>654</v>
      </c>
      <c r="L43" s="28">
        <f t="shared" si="1"/>
        <v>0.675619834710744</v>
      </c>
      <c r="M43" s="14">
        <v>225</v>
      </c>
      <c r="N43" s="25">
        <f t="shared" si="2"/>
        <v>205</v>
      </c>
      <c r="O43" s="29">
        <f t="shared" si="3"/>
        <v>0.214634146341463</v>
      </c>
      <c r="P43" s="29">
        <f t="shared" si="4"/>
        <v>1.03225806451613</v>
      </c>
      <c r="Q43" s="29">
        <f t="shared" si="5"/>
        <v>5.74193548387097</v>
      </c>
      <c r="R43" s="30"/>
      <c r="S43" s="30"/>
      <c r="T43" s="30"/>
      <c r="U43" s="30"/>
    </row>
    <row r="44" spans="1:17">
      <c r="A44" s="12" t="s">
        <v>96</v>
      </c>
      <c r="B44" s="13">
        <v>48.66</v>
      </c>
      <c r="C44" s="14">
        <v>92</v>
      </c>
      <c r="D44" s="14">
        <v>25</v>
      </c>
      <c r="E44" s="14">
        <v>41</v>
      </c>
      <c r="F44" s="14">
        <v>19</v>
      </c>
      <c r="G44" s="14">
        <v>63</v>
      </c>
      <c r="H44" s="15">
        <f t="shared" si="0"/>
        <v>11.652281134402</v>
      </c>
      <c r="I44" s="14"/>
      <c r="J44" s="14">
        <v>467</v>
      </c>
      <c r="K44" s="14">
        <v>588</v>
      </c>
      <c r="L44" s="28">
        <f t="shared" si="1"/>
        <v>0.557345971563981</v>
      </c>
      <c r="M44" s="14">
        <v>392</v>
      </c>
      <c r="N44" s="25">
        <f t="shared" si="2"/>
        <v>351</v>
      </c>
      <c r="O44" s="29">
        <f t="shared" si="3"/>
        <v>0.262108262108262</v>
      </c>
      <c r="P44" s="29">
        <f t="shared" si="4"/>
        <v>2.73325113029182</v>
      </c>
      <c r="Q44" s="29">
        <f t="shared" si="5"/>
        <v>-1.41800246609125</v>
      </c>
    </row>
    <row r="45" spans="1:17">
      <c r="A45" s="12" t="s">
        <v>97</v>
      </c>
      <c r="B45" s="13">
        <v>55</v>
      </c>
      <c r="C45" s="14">
        <v>61</v>
      </c>
      <c r="D45" s="14">
        <v>35</v>
      </c>
      <c r="E45" s="14">
        <v>37</v>
      </c>
      <c r="F45" s="14">
        <v>11</v>
      </c>
      <c r="G45" s="14">
        <v>40</v>
      </c>
      <c r="H45" s="15">
        <f t="shared" si="0"/>
        <v>6.54545454545455</v>
      </c>
      <c r="I45" s="14"/>
      <c r="J45" s="14">
        <v>407</v>
      </c>
      <c r="K45" s="14">
        <v>588</v>
      </c>
      <c r="L45" s="28">
        <f t="shared" si="1"/>
        <v>0.590954773869347</v>
      </c>
      <c r="M45" s="14">
        <v>267</v>
      </c>
      <c r="N45" s="25">
        <f t="shared" si="2"/>
        <v>230</v>
      </c>
      <c r="O45" s="29">
        <f t="shared" si="3"/>
        <v>0.265217391304348</v>
      </c>
      <c r="P45" s="29">
        <f t="shared" si="4"/>
        <v>1.78181818181818</v>
      </c>
      <c r="Q45" s="29">
        <f t="shared" si="5"/>
        <v>1.21818181818182</v>
      </c>
    </row>
    <row r="46" spans="1:17">
      <c r="A46" s="18" t="s">
        <v>98</v>
      </c>
      <c r="B46" s="19">
        <v>56.66</v>
      </c>
      <c r="C46" s="20">
        <v>57</v>
      </c>
      <c r="D46" s="20">
        <v>48</v>
      </c>
      <c r="E46" s="20">
        <v>42</v>
      </c>
      <c r="F46" s="20">
        <v>6</v>
      </c>
      <c r="G46" s="20">
        <v>33</v>
      </c>
      <c r="H46" s="15">
        <f t="shared" si="0"/>
        <v>5.24179315213555</v>
      </c>
      <c r="I46" s="20">
        <v>4</v>
      </c>
      <c r="J46" s="20">
        <v>362</v>
      </c>
      <c r="K46" s="20">
        <v>558</v>
      </c>
      <c r="L46" s="28">
        <f t="shared" si="1"/>
        <v>0.606521739130435</v>
      </c>
      <c r="M46" s="20">
        <v>264</v>
      </c>
      <c r="N46" s="25">
        <f t="shared" si="2"/>
        <v>222</v>
      </c>
      <c r="O46" s="29">
        <f t="shared" si="3"/>
        <v>0.256756756756757</v>
      </c>
      <c r="P46" s="29">
        <f t="shared" si="4"/>
        <v>1.74726438404518</v>
      </c>
      <c r="Q46" s="29">
        <f t="shared" si="5"/>
        <v>1.80021178962231</v>
      </c>
    </row>
    <row r="47" spans="1:17">
      <c r="A47" s="12" t="s">
        <v>99</v>
      </c>
      <c r="B47" s="13">
        <v>54.33</v>
      </c>
      <c r="C47" s="14">
        <v>60</v>
      </c>
      <c r="D47" s="14">
        <v>33</v>
      </c>
      <c r="E47" s="14">
        <v>44</v>
      </c>
      <c r="F47" s="14">
        <v>5</v>
      </c>
      <c r="G47" s="14">
        <v>30</v>
      </c>
      <c r="H47" s="15">
        <f t="shared" si="0"/>
        <v>4.96963003865268</v>
      </c>
      <c r="I47" s="14">
        <v>1</v>
      </c>
      <c r="J47" s="14">
        <v>358</v>
      </c>
      <c r="K47" s="14">
        <v>534</v>
      </c>
      <c r="L47" s="28">
        <f t="shared" si="1"/>
        <v>0.598654708520179</v>
      </c>
      <c r="M47" s="14">
        <v>266</v>
      </c>
      <c r="N47" s="25">
        <f t="shared" si="2"/>
        <v>222</v>
      </c>
      <c r="O47" s="29">
        <f t="shared" si="3"/>
        <v>0.27027027027027</v>
      </c>
      <c r="P47" s="29">
        <f t="shared" si="4"/>
        <v>1.91422786674029</v>
      </c>
      <c r="Q47" s="29">
        <f t="shared" si="5"/>
        <v>1.27001656543346</v>
      </c>
    </row>
    <row r="48" spans="1:17">
      <c r="A48" s="2" t="s">
        <v>100</v>
      </c>
      <c r="B48" s="16">
        <v>50</v>
      </c>
      <c r="C48" s="5">
        <v>65</v>
      </c>
      <c r="D48" s="5">
        <v>42</v>
      </c>
      <c r="E48" s="5">
        <v>29</v>
      </c>
      <c r="F48" s="5">
        <v>6</v>
      </c>
      <c r="G48" s="5">
        <v>35</v>
      </c>
      <c r="H48" s="17">
        <f t="shared" si="0"/>
        <v>6.3</v>
      </c>
      <c r="I48" s="5"/>
      <c r="J48" s="31">
        <v>331</v>
      </c>
      <c r="K48" s="31">
        <v>533</v>
      </c>
      <c r="L48" s="30">
        <f t="shared" si="1"/>
        <v>0.616898148148148</v>
      </c>
      <c r="M48" s="31">
        <v>238</v>
      </c>
      <c r="N48" s="31">
        <f t="shared" si="2"/>
        <v>209</v>
      </c>
      <c r="O48" s="32">
        <f t="shared" si="3"/>
        <v>0.311004784688995</v>
      </c>
      <c r="P48" s="32">
        <f t="shared" si="4"/>
        <v>1.88</v>
      </c>
      <c r="Q48" s="32">
        <f t="shared" si="5"/>
        <v>2.18</v>
      </c>
    </row>
    <row r="49" spans="1:17">
      <c r="A49" s="4" t="s">
        <v>101</v>
      </c>
      <c r="B49" s="16">
        <v>44.33</v>
      </c>
      <c r="C49" s="5">
        <v>35</v>
      </c>
      <c r="D49" s="5">
        <v>49</v>
      </c>
      <c r="E49" s="5">
        <v>26</v>
      </c>
      <c r="F49" s="5">
        <v>6</v>
      </c>
      <c r="G49" s="5">
        <v>18</v>
      </c>
      <c r="H49" s="17">
        <f t="shared" si="0"/>
        <v>3.65441010602301</v>
      </c>
      <c r="I49" s="5">
        <v>1</v>
      </c>
      <c r="J49" s="5">
        <v>345</v>
      </c>
      <c r="K49" s="5">
        <v>470</v>
      </c>
      <c r="L49" s="30">
        <f t="shared" si="1"/>
        <v>0.576687116564417</v>
      </c>
      <c r="M49" s="5">
        <v>206</v>
      </c>
      <c r="N49" s="31">
        <f t="shared" si="2"/>
        <v>180</v>
      </c>
      <c r="O49" s="32">
        <f t="shared" si="3"/>
        <v>0.194444444444444</v>
      </c>
      <c r="P49" s="32">
        <f t="shared" si="4"/>
        <v>1.37604331152718</v>
      </c>
      <c r="Q49" s="32">
        <f t="shared" si="5"/>
        <v>1.98511166253102</v>
      </c>
    </row>
    <row r="50" spans="1:17">
      <c r="A50" s="12" t="s">
        <v>102</v>
      </c>
      <c r="B50" s="13">
        <v>42.33</v>
      </c>
      <c r="C50" s="14">
        <v>66</v>
      </c>
      <c r="D50" s="14">
        <v>9</v>
      </c>
      <c r="E50" s="14">
        <v>48</v>
      </c>
      <c r="F50" s="14">
        <v>10</v>
      </c>
      <c r="G50" s="14">
        <v>41</v>
      </c>
      <c r="H50" s="15">
        <f t="shared" si="0"/>
        <v>8.71722182849043</v>
      </c>
      <c r="I50" s="14"/>
      <c r="J50" s="14">
        <v>425</v>
      </c>
      <c r="K50" s="14">
        <v>449</v>
      </c>
      <c r="L50" s="28">
        <f t="shared" si="1"/>
        <v>0.513729977116705</v>
      </c>
      <c r="M50" s="14">
        <v>257</v>
      </c>
      <c r="N50" s="25">
        <f t="shared" si="2"/>
        <v>209</v>
      </c>
      <c r="O50" s="29">
        <f t="shared" si="3"/>
        <v>0.315789473684211</v>
      </c>
      <c r="P50" s="29">
        <f t="shared" si="4"/>
        <v>2.69312544294826</v>
      </c>
      <c r="Q50" s="29">
        <f t="shared" si="5"/>
        <v>-3.11835577604536</v>
      </c>
    </row>
    <row r="51" spans="1:17">
      <c r="A51" s="12" t="s">
        <v>103</v>
      </c>
      <c r="B51" s="13">
        <v>40.66</v>
      </c>
      <c r="C51" s="14">
        <v>64</v>
      </c>
      <c r="D51" s="14">
        <v>18</v>
      </c>
      <c r="E51" s="14">
        <v>31</v>
      </c>
      <c r="F51" s="14">
        <v>8</v>
      </c>
      <c r="G51" s="14">
        <v>40</v>
      </c>
      <c r="H51" s="15">
        <f t="shared" si="0"/>
        <v>8.8539104771274</v>
      </c>
      <c r="I51" s="14">
        <v>1</v>
      </c>
      <c r="J51" s="14">
        <v>337</v>
      </c>
      <c r="K51" s="14">
        <v>444</v>
      </c>
      <c r="L51" s="28">
        <f t="shared" si="1"/>
        <v>0.568501920614597</v>
      </c>
      <c r="M51" s="14">
        <v>218</v>
      </c>
      <c r="N51" s="25">
        <f t="shared" si="2"/>
        <v>187</v>
      </c>
      <c r="O51" s="29">
        <f t="shared" si="3"/>
        <v>0.342245989304813</v>
      </c>
      <c r="P51" s="29">
        <f t="shared" si="4"/>
        <v>2.33644859813084</v>
      </c>
      <c r="Q51" s="29">
        <f t="shared" si="5"/>
        <v>-0.467289719626168</v>
      </c>
    </row>
    <row r="52" spans="1:17">
      <c r="A52" s="12" t="s">
        <v>104</v>
      </c>
      <c r="B52" s="13">
        <v>37</v>
      </c>
      <c r="C52" s="14">
        <v>46</v>
      </c>
      <c r="D52" s="14">
        <v>37</v>
      </c>
      <c r="E52" s="14">
        <v>7</v>
      </c>
      <c r="F52" s="14">
        <v>2</v>
      </c>
      <c r="G52" s="14">
        <v>21</v>
      </c>
      <c r="H52" s="15">
        <f t="shared" si="0"/>
        <v>5.10810810810811</v>
      </c>
      <c r="I52" s="14"/>
      <c r="J52" s="14">
        <v>244</v>
      </c>
      <c r="K52" s="14">
        <v>403</v>
      </c>
      <c r="L52" s="28">
        <f t="shared" si="1"/>
        <v>0.622874806800618</v>
      </c>
      <c r="M52" s="14">
        <v>173</v>
      </c>
      <c r="N52" s="25">
        <f t="shared" si="2"/>
        <v>166</v>
      </c>
      <c r="O52" s="29">
        <f t="shared" si="3"/>
        <v>0.27710843373494</v>
      </c>
      <c r="P52" s="29">
        <f t="shared" si="4"/>
        <v>1.43243243243243</v>
      </c>
      <c r="Q52" s="29">
        <f t="shared" si="5"/>
        <v>3.24324324324324</v>
      </c>
    </row>
    <row r="53" spans="1:17">
      <c r="A53" s="2" t="s">
        <v>105</v>
      </c>
      <c r="B53" s="16">
        <v>45.66</v>
      </c>
      <c r="C53" s="5">
        <v>54</v>
      </c>
      <c r="D53" s="5">
        <v>39</v>
      </c>
      <c r="E53" s="5">
        <v>21</v>
      </c>
      <c r="F53" s="5">
        <v>2</v>
      </c>
      <c r="G53" s="5">
        <v>19</v>
      </c>
      <c r="H53" s="17">
        <f t="shared" si="0"/>
        <v>3.74507227332457</v>
      </c>
      <c r="I53" s="5"/>
      <c r="J53" s="5">
        <v>246</v>
      </c>
      <c r="K53" s="5">
        <v>400</v>
      </c>
      <c r="L53" s="30">
        <f t="shared" si="1"/>
        <v>0.619195046439629</v>
      </c>
      <c r="M53" s="5">
        <v>208</v>
      </c>
      <c r="N53" s="31">
        <f t="shared" si="2"/>
        <v>187</v>
      </c>
      <c r="O53" s="32">
        <f t="shared" si="3"/>
        <v>0.288770053475936</v>
      </c>
      <c r="P53" s="32">
        <f t="shared" si="4"/>
        <v>1.64257555847569</v>
      </c>
      <c r="Q53" s="32">
        <f t="shared" si="5"/>
        <v>2.12439772229523</v>
      </c>
    </row>
    <row r="54" spans="1:17">
      <c r="A54" s="12" t="s">
        <v>106</v>
      </c>
      <c r="B54" s="13">
        <v>33.33</v>
      </c>
      <c r="C54" s="14">
        <v>37</v>
      </c>
      <c r="D54" s="14">
        <v>19</v>
      </c>
      <c r="E54" s="14">
        <v>51</v>
      </c>
      <c r="F54" s="14">
        <v>9</v>
      </c>
      <c r="G54" s="14">
        <v>47</v>
      </c>
      <c r="H54" s="15">
        <f t="shared" si="0"/>
        <v>12.6912691269127</v>
      </c>
      <c r="I54" s="14"/>
      <c r="J54" s="14">
        <v>385</v>
      </c>
      <c r="K54" s="14">
        <v>395</v>
      </c>
      <c r="L54" s="28">
        <f t="shared" si="1"/>
        <v>0.506410256410256</v>
      </c>
      <c r="M54" s="14">
        <v>187</v>
      </c>
      <c r="N54" s="25">
        <f t="shared" si="2"/>
        <v>136</v>
      </c>
      <c r="O54" s="29">
        <f t="shared" si="3"/>
        <v>0.272058823529412</v>
      </c>
      <c r="P54" s="29">
        <f t="shared" si="4"/>
        <v>2.64026402640264</v>
      </c>
      <c r="Q54" s="29">
        <f t="shared" si="5"/>
        <v>-3.45034503450345</v>
      </c>
    </row>
    <row r="55" spans="1:17">
      <c r="A55" s="12" t="s">
        <v>107</v>
      </c>
      <c r="B55" s="13">
        <v>49.66</v>
      </c>
      <c r="C55" s="14">
        <v>57</v>
      </c>
      <c r="D55" s="14">
        <v>31</v>
      </c>
      <c r="E55" s="14">
        <v>43</v>
      </c>
      <c r="F55" s="14">
        <v>5</v>
      </c>
      <c r="G55" s="14">
        <v>45</v>
      </c>
      <c r="H55" s="15">
        <f t="shared" si="0"/>
        <v>8.15545710833669</v>
      </c>
      <c r="I55" s="14">
        <v>1</v>
      </c>
      <c r="J55" s="14">
        <v>441</v>
      </c>
      <c r="K55" s="14">
        <v>394</v>
      </c>
      <c r="L55" s="28">
        <f t="shared" si="1"/>
        <v>0.47185628742515</v>
      </c>
      <c r="M55" s="14">
        <v>265</v>
      </c>
      <c r="N55" s="25">
        <f t="shared" si="2"/>
        <v>222</v>
      </c>
      <c r="O55" s="29">
        <f t="shared" si="3"/>
        <v>0.256756756756757</v>
      </c>
      <c r="P55" s="29">
        <f t="shared" si="4"/>
        <v>2.01369311316955</v>
      </c>
      <c r="Q55" s="29">
        <f t="shared" si="5"/>
        <v>-3.36286749899315</v>
      </c>
    </row>
    <row r="56" spans="1:17">
      <c r="A56" s="12" t="s">
        <v>108</v>
      </c>
      <c r="B56" s="13">
        <v>33.33</v>
      </c>
      <c r="C56" s="14">
        <v>47</v>
      </c>
      <c r="D56" s="14">
        <v>20</v>
      </c>
      <c r="E56" s="14">
        <v>25</v>
      </c>
      <c r="F56" s="14">
        <v>1</v>
      </c>
      <c r="G56" s="14">
        <v>26</v>
      </c>
      <c r="H56" s="15">
        <f t="shared" si="0"/>
        <v>7.02070207020702</v>
      </c>
      <c r="I56" s="14"/>
      <c r="J56" s="14">
        <v>247</v>
      </c>
      <c r="K56" s="14">
        <v>373</v>
      </c>
      <c r="L56" s="28">
        <f t="shared" si="1"/>
        <v>0.601612903225806</v>
      </c>
      <c r="M56" s="14">
        <v>151</v>
      </c>
      <c r="N56" s="25">
        <f t="shared" si="2"/>
        <v>126</v>
      </c>
      <c r="O56" s="29">
        <f t="shared" si="3"/>
        <v>0.373015873015873</v>
      </c>
      <c r="P56" s="29">
        <f t="shared" si="4"/>
        <v>2.16021602160216</v>
      </c>
      <c r="Q56" s="29">
        <f t="shared" si="5"/>
        <v>1.41014101410141</v>
      </c>
    </row>
    <row r="57" spans="1:17">
      <c r="A57" s="12" t="s">
        <v>109</v>
      </c>
      <c r="B57" s="13">
        <f>38.66+35</f>
        <v>73.66</v>
      </c>
      <c r="C57" s="14">
        <v>64</v>
      </c>
      <c r="D57" s="14">
        <v>72</v>
      </c>
      <c r="E57" s="14">
        <v>37</v>
      </c>
      <c r="F57" s="14">
        <v>3</v>
      </c>
      <c r="G57" s="14">
        <v>41</v>
      </c>
      <c r="H57" s="15">
        <f t="shared" si="0"/>
        <v>5.00950312245452</v>
      </c>
      <c r="I57" s="14">
        <v>1</v>
      </c>
      <c r="J57" s="14">
        <f>109+215</f>
        <v>324</v>
      </c>
      <c r="K57" s="14">
        <f>355+391</f>
        <v>746</v>
      </c>
      <c r="L57" s="28">
        <f t="shared" si="1"/>
        <v>0.697196261682243</v>
      </c>
      <c r="M57" s="14">
        <f>158+158</f>
        <v>316</v>
      </c>
      <c r="N57" s="25">
        <f t="shared" si="2"/>
        <v>279</v>
      </c>
      <c r="O57" s="29">
        <f t="shared" si="3"/>
        <v>0.229390681003584</v>
      </c>
      <c r="P57" s="29">
        <f t="shared" si="4"/>
        <v>1.37116481129514</v>
      </c>
      <c r="Q57" s="29">
        <f t="shared" si="5"/>
        <v>4.7244094488189</v>
      </c>
    </row>
    <row r="58" spans="1:17">
      <c r="A58" s="12" t="s">
        <v>110</v>
      </c>
      <c r="B58" s="13">
        <v>31</v>
      </c>
      <c r="C58" s="14">
        <v>58</v>
      </c>
      <c r="D58" s="14">
        <v>17</v>
      </c>
      <c r="E58" s="14">
        <v>20</v>
      </c>
      <c r="F58" s="14">
        <v>5</v>
      </c>
      <c r="G58" s="14">
        <v>40</v>
      </c>
      <c r="H58" s="15">
        <f t="shared" si="0"/>
        <v>11.6129032258065</v>
      </c>
      <c r="I58" s="14"/>
      <c r="J58" s="14">
        <v>244</v>
      </c>
      <c r="K58" s="14">
        <v>349</v>
      </c>
      <c r="L58" s="28">
        <f t="shared" si="1"/>
        <v>0.588532883642496</v>
      </c>
      <c r="M58" s="14">
        <v>173</v>
      </c>
      <c r="N58" s="25">
        <f t="shared" si="2"/>
        <v>153</v>
      </c>
      <c r="O58" s="29">
        <f t="shared" si="3"/>
        <v>0.379084967320261</v>
      </c>
      <c r="P58" s="29">
        <f t="shared" si="4"/>
        <v>2.51612903225806</v>
      </c>
      <c r="Q58" s="29">
        <f t="shared" si="5"/>
        <v>-0.032258064516129</v>
      </c>
    </row>
    <row r="59" spans="1:17">
      <c r="A59" s="12" t="s">
        <v>111</v>
      </c>
      <c r="B59" s="13">
        <v>33.33</v>
      </c>
      <c r="C59" s="14">
        <v>63</v>
      </c>
      <c r="D59" s="14">
        <v>20</v>
      </c>
      <c r="E59" s="14">
        <v>36</v>
      </c>
      <c r="F59" s="14">
        <v>4</v>
      </c>
      <c r="G59" s="14">
        <v>43</v>
      </c>
      <c r="H59" s="15">
        <f t="shared" si="0"/>
        <v>11.6111611161116</v>
      </c>
      <c r="I59" s="14">
        <v>1</v>
      </c>
      <c r="J59" s="14">
        <v>301</v>
      </c>
      <c r="K59" s="14">
        <v>359</v>
      </c>
      <c r="L59" s="28">
        <f t="shared" si="1"/>
        <v>0.543939393939394</v>
      </c>
      <c r="M59" s="14">
        <v>202</v>
      </c>
      <c r="N59" s="25">
        <f t="shared" si="2"/>
        <v>166</v>
      </c>
      <c r="O59" s="29">
        <f t="shared" si="3"/>
        <v>0.379518072289157</v>
      </c>
      <c r="P59" s="29">
        <f t="shared" si="4"/>
        <v>2.97029702970297</v>
      </c>
      <c r="Q59" s="29">
        <f t="shared" si="5"/>
        <v>-2.07020702070207</v>
      </c>
    </row>
    <row r="60" spans="1:21">
      <c r="A60" s="12" t="s">
        <v>112</v>
      </c>
      <c r="B60" s="13">
        <v>25.33</v>
      </c>
      <c r="C60" s="14">
        <v>27</v>
      </c>
      <c r="D60" s="14">
        <v>41</v>
      </c>
      <c r="E60" s="14">
        <v>12</v>
      </c>
      <c r="F60" s="14">
        <v>2</v>
      </c>
      <c r="G60" s="14">
        <v>14</v>
      </c>
      <c r="H60" s="15">
        <f t="shared" si="0"/>
        <v>4.9743387287801</v>
      </c>
      <c r="I60" s="14"/>
      <c r="J60" s="14">
        <v>154</v>
      </c>
      <c r="K60" s="14">
        <v>311</v>
      </c>
      <c r="L60" s="28">
        <f t="shared" si="1"/>
        <v>0.668817204301075</v>
      </c>
      <c r="M60" s="14">
        <v>113</v>
      </c>
      <c r="N60" s="25">
        <f t="shared" si="2"/>
        <v>101</v>
      </c>
      <c r="O60" s="29">
        <f t="shared" si="3"/>
        <v>0.267326732673267</v>
      </c>
      <c r="P60" s="29">
        <f t="shared" si="4"/>
        <v>1.53967627319384</v>
      </c>
      <c r="Q60" s="29">
        <f t="shared" si="5"/>
        <v>5.64547966837742</v>
      </c>
      <c r="R60" s="32"/>
      <c r="S60" s="32"/>
      <c r="T60" s="32"/>
      <c r="U60" s="32"/>
    </row>
    <row r="61" spans="1:17">
      <c r="A61" s="18" t="s">
        <v>113</v>
      </c>
      <c r="B61" s="19">
        <v>26</v>
      </c>
      <c r="C61" s="20">
        <v>49</v>
      </c>
      <c r="D61" s="20">
        <v>16</v>
      </c>
      <c r="E61" s="20">
        <v>25</v>
      </c>
      <c r="F61" s="20">
        <v>2</v>
      </c>
      <c r="G61" s="20">
        <v>30</v>
      </c>
      <c r="H61" s="15">
        <f t="shared" si="0"/>
        <v>10.3846153846154</v>
      </c>
      <c r="I61" s="20">
        <v>1</v>
      </c>
      <c r="J61" s="20">
        <v>227</v>
      </c>
      <c r="K61" s="20">
        <v>310</v>
      </c>
      <c r="L61" s="28">
        <f t="shared" si="1"/>
        <v>0.577281191806331</v>
      </c>
      <c r="M61" s="20">
        <v>143</v>
      </c>
      <c r="N61" s="25">
        <f t="shared" si="2"/>
        <v>118</v>
      </c>
      <c r="O61" s="29">
        <f t="shared" si="3"/>
        <v>0.415254237288136</v>
      </c>
      <c r="P61" s="29">
        <f t="shared" si="4"/>
        <v>2.84615384615385</v>
      </c>
      <c r="Q61" s="29">
        <f t="shared" si="5"/>
        <v>-0.307692307692308</v>
      </c>
    </row>
    <row r="62" spans="1:21">
      <c r="A62" s="12" t="s">
        <v>114</v>
      </c>
      <c r="B62" s="13">
        <v>29</v>
      </c>
      <c r="C62" s="14">
        <v>34</v>
      </c>
      <c r="D62" s="14">
        <v>19</v>
      </c>
      <c r="E62" s="14">
        <v>8</v>
      </c>
      <c r="F62" s="14">
        <v>4</v>
      </c>
      <c r="G62" s="14">
        <v>10</v>
      </c>
      <c r="H62" s="15">
        <f t="shared" si="0"/>
        <v>3.10344827586207</v>
      </c>
      <c r="I62" s="14"/>
      <c r="J62" s="14">
        <v>144</v>
      </c>
      <c r="K62" s="14">
        <v>310</v>
      </c>
      <c r="L62" s="28">
        <f t="shared" si="1"/>
        <v>0.682819383259912</v>
      </c>
      <c r="M62" s="14">
        <v>135</v>
      </c>
      <c r="N62" s="25">
        <f t="shared" si="2"/>
        <v>127</v>
      </c>
      <c r="O62" s="29">
        <f t="shared" si="3"/>
        <v>0.267716535433071</v>
      </c>
      <c r="P62" s="29">
        <f t="shared" si="4"/>
        <v>1.44827586206897</v>
      </c>
      <c r="Q62" s="29">
        <f t="shared" si="5"/>
        <v>4.44827586206897</v>
      </c>
      <c r="R62" s="32"/>
      <c r="S62" s="32"/>
      <c r="T62" s="32"/>
      <c r="U62" s="32"/>
    </row>
    <row r="63" spans="1:17">
      <c r="A63" s="12" t="s">
        <v>115</v>
      </c>
      <c r="B63" s="13">
        <v>36.33</v>
      </c>
      <c r="C63" s="14">
        <v>46</v>
      </c>
      <c r="D63" s="14">
        <v>21</v>
      </c>
      <c r="E63" s="14">
        <v>22</v>
      </c>
      <c r="F63" s="14">
        <v>8</v>
      </c>
      <c r="G63" s="14">
        <v>31</v>
      </c>
      <c r="H63" s="15">
        <f t="shared" si="0"/>
        <v>7.67960363336086</v>
      </c>
      <c r="I63" s="14"/>
      <c r="J63" s="14">
        <v>316</v>
      </c>
      <c r="K63" s="14">
        <v>367</v>
      </c>
      <c r="L63" s="28">
        <f t="shared" si="1"/>
        <v>0.537335285505124</v>
      </c>
      <c r="M63" s="14">
        <v>177</v>
      </c>
      <c r="N63" s="25">
        <f t="shared" si="2"/>
        <v>155</v>
      </c>
      <c r="O63" s="29">
        <f t="shared" si="3"/>
        <v>0.296774193548387</v>
      </c>
      <c r="P63" s="29">
        <f t="shared" si="4"/>
        <v>1.87173135150014</v>
      </c>
      <c r="Q63" s="29">
        <f t="shared" si="5"/>
        <v>-0.963391136801541</v>
      </c>
    </row>
    <row r="64" spans="1:17">
      <c r="A64" s="12" t="s">
        <v>116</v>
      </c>
      <c r="B64" s="13">
        <v>23</v>
      </c>
      <c r="C64" s="14">
        <v>35</v>
      </c>
      <c r="D64" s="14">
        <v>9</v>
      </c>
      <c r="E64" s="14">
        <v>58</v>
      </c>
      <c r="F64" s="14">
        <v>14</v>
      </c>
      <c r="G64" s="14">
        <v>47</v>
      </c>
      <c r="H64" s="15">
        <f t="shared" si="0"/>
        <v>18.3913043478261</v>
      </c>
      <c r="I64" s="14">
        <v>1</v>
      </c>
      <c r="J64" s="14">
        <v>328</v>
      </c>
      <c r="K64" s="14">
        <v>285</v>
      </c>
      <c r="L64" s="28">
        <f t="shared" si="1"/>
        <v>0.464926590538336</v>
      </c>
      <c r="M64" s="14">
        <v>157</v>
      </c>
      <c r="N64" s="25">
        <f t="shared" si="2"/>
        <v>99</v>
      </c>
      <c r="O64" s="29">
        <f t="shared" si="3"/>
        <v>0.353535353535354</v>
      </c>
      <c r="P64" s="29">
        <f t="shared" si="4"/>
        <v>4.04347826086957</v>
      </c>
      <c r="Q64" s="29">
        <f t="shared" si="5"/>
        <v>-8.21739130434783</v>
      </c>
    </row>
    <row r="65" spans="1:17">
      <c r="A65" s="12" t="s">
        <v>117</v>
      </c>
      <c r="B65" s="13">
        <v>25.66</v>
      </c>
      <c r="C65" s="14">
        <v>39</v>
      </c>
      <c r="D65" s="14">
        <v>15</v>
      </c>
      <c r="E65" s="14">
        <v>21</v>
      </c>
      <c r="F65" s="14">
        <v>1</v>
      </c>
      <c r="G65" s="14">
        <v>26</v>
      </c>
      <c r="H65" s="15">
        <f t="shared" si="0"/>
        <v>9.11925175370226</v>
      </c>
      <c r="I65" s="14"/>
      <c r="J65" s="14">
        <v>181</v>
      </c>
      <c r="K65" s="14">
        <v>279</v>
      </c>
      <c r="L65" s="28">
        <f t="shared" si="1"/>
        <v>0.606521739130435</v>
      </c>
      <c r="M65" s="14">
        <v>134</v>
      </c>
      <c r="N65" s="25">
        <f t="shared" si="2"/>
        <v>113</v>
      </c>
      <c r="O65" s="29">
        <f t="shared" si="3"/>
        <v>0.345132743362832</v>
      </c>
      <c r="P65" s="29">
        <f t="shared" si="4"/>
        <v>2.33826968043648</v>
      </c>
      <c r="Q65" s="29">
        <f t="shared" si="5"/>
        <v>1.01325019485581</v>
      </c>
    </row>
    <row r="66" spans="1:17">
      <c r="A66" s="4" t="s">
        <v>118</v>
      </c>
      <c r="B66" s="16">
        <v>34</v>
      </c>
      <c r="C66" s="31">
        <v>61</v>
      </c>
      <c r="D66" s="5">
        <v>27</v>
      </c>
      <c r="E66" s="5">
        <v>20</v>
      </c>
      <c r="F66" s="5">
        <v>1</v>
      </c>
      <c r="G66" s="5">
        <v>36</v>
      </c>
      <c r="H66" s="17">
        <f t="shared" si="0"/>
        <v>9.52941176470588</v>
      </c>
      <c r="I66" s="5">
        <v>1</v>
      </c>
      <c r="J66" s="5">
        <v>205</v>
      </c>
      <c r="K66" s="5">
        <v>360</v>
      </c>
      <c r="L66" s="30">
        <f t="shared" si="1"/>
        <v>0.63716814159292</v>
      </c>
      <c r="M66" s="5">
        <v>188</v>
      </c>
      <c r="N66" s="31">
        <f t="shared" si="2"/>
        <v>168</v>
      </c>
      <c r="O66" s="32">
        <f t="shared" si="3"/>
        <v>0.363095238095238</v>
      </c>
      <c r="P66" s="32">
        <f t="shared" si="4"/>
        <v>2.38235294117647</v>
      </c>
      <c r="Q66" s="32">
        <f t="shared" si="5"/>
        <v>1.85294117647059</v>
      </c>
    </row>
    <row r="67" spans="1:17">
      <c r="A67" s="18" t="s">
        <v>119</v>
      </c>
      <c r="B67" s="19">
        <f>23+18.33</f>
        <v>41.33</v>
      </c>
      <c r="C67" s="20">
        <v>41</v>
      </c>
      <c r="D67" s="20">
        <v>40</v>
      </c>
      <c r="E67" s="20">
        <v>23</v>
      </c>
      <c r="F67" s="20">
        <v>2</v>
      </c>
      <c r="G67" s="20">
        <v>22</v>
      </c>
      <c r="H67" s="15">
        <f t="shared" si="0"/>
        <v>4.79070892813937</v>
      </c>
      <c r="I67" s="20">
        <v>1</v>
      </c>
      <c r="J67" s="20">
        <v>241</v>
      </c>
      <c r="K67" s="20">
        <f>253+172</f>
        <v>425</v>
      </c>
      <c r="L67" s="28">
        <f t="shared" si="1"/>
        <v>0.638138138138138</v>
      </c>
      <c r="M67" s="20">
        <v>184</v>
      </c>
      <c r="N67" s="25">
        <f t="shared" si="2"/>
        <v>161</v>
      </c>
      <c r="O67" s="29">
        <f t="shared" si="3"/>
        <v>0.254658385093168</v>
      </c>
      <c r="P67" s="29">
        <f t="shared" si="4"/>
        <v>1.54851197677232</v>
      </c>
      <c r="Q67" s="29">
        <f t="shared" si="5"/>
        <v>3.26639245100411</v>
      </c>
    </row>
    <row r="68" spans="1:17">
      <c r="A68" s="12" t="s">
        <v>120</v>
      </c>
      <c r="B68" s="13">
        <v>20.33</v>
      </c>
      <c r="C68" s="14">
        <v>25</v>
      </c>
      <c r="D68" s="14">
        <v>16</v>
      </c>
      <c r="E68" s="14">
        <v>30</v>
      </c>
      <c r="F68" s="14">
        <v>3</v>
      </c>
      <c r="G68" s="14">
        <v>22</v>
      </c>
      <c r="H68" s="15">
        <f t="shared" si="0"/>
        <v>9.73930152484014</v>
      </c>
      <c r="I68" s="14"/>
      <c r="J68" s="14">
        <v>220</v>
      </c>
      <c r="K68" s="14">
        <v>239</v>
      </c>
      <c r="L68" s="28">
        <f t="shared" si="1"/>
        <v>0.520697167755991</v>
      </c>
      <c r="M68" s="14">
        <v>114</v>
      </c>
      <c r="N68" s="25">
        <f t="shared" si="2"/>
        <v>84</v>
      </c>
      <c r="O68" s="29">
        <f t="shared" si="3"/>
        <v>0.297619047619048</v>
      </c>
      <c r="P68" s="29">
        <f t="shared" si="4"/>
        <v>2.70536153467782</v>
      </c>
      <c r="Q68" s="29">
        <f t="shared" si="5"/>
        <v>-2.21347761928185</v>
      </c>
    </row>
    <row r="69" spans="1:17">
      <c r="A69" s="12" t="s">
        <v>121</v>
      </c>
      <c r="B69" s="13">
        <v>20.66</v>
      </c>
      <c r="C69" s="14">
        <v>21</v>
      </c>
      <c r="D69" s="14">
        <v>21</v>
      </c>
      <c r="E69" s="14">
        <v>26</v>
      </c>
      <c r="F69" s="14">
        <v>6</v>
      </c>
      <c r="G69" s="14">
        <v>18</v>
      </c>
      <c r="H69" s="15">
        <f t="shared" ref="H69:H131" si="6">G69*9/B69</f>
        <v>7.84123910939013</v>
      </c>
      <c r="I69" s="14"/>
      <c r="J69" s="14">
        <v>207</v>
      </c>
      <c r="K69" s="14">
        <v>221</v>
      </c>
      <c r="L69" s="28">
        <f t="shared" ref="L69:L131" si="7">K69/(J69+K69)</f>
        <v>0.516355140186916</v>
      </c>
      <c r="M69" s="14">
        <v>97</v>
      </c>
      <c r="N69" s="25">
        <f t="shared" ref="N69:N131" si="8">M69-E69</f>
        <v>71</v>
      </c>
      <c r="O69" s="29">
        <f t="shared" ref="O69:O128" si="9">C69/N69</f>
        <v>0.295774647887324</v>
      </c>
      <c r="P69" s="29">
        <f t="shared" ref="P69:P128" si="10">(C69+E69)/B69</f>
        <v>2.27492739593417</v>
      </c>
      <c r="Q69" s="29">
        <f t="shared" ref="Q69:Q128" si="11">(-C69+D69-E69-F69-G69-I69-J69+K69)/B69</f>
        <v>-1.74249757986447</v>
      </c>
    </row>
    <row r="70" spans="1:17">
      <c r="A70" s="23" t="s">
        <v>122</v>
      </c>
      <c r="B70" s="13">
        <v>19.66</v>
      </c>
      <c r="C70" s="14">
        <v>20</v>
      </c>
      <c r="D70" s="14">
        <v>19</v>
      </c>
      <c r="E70" s="14">
        <v>26</v>
      </c>
      <c r="F70" s="14">
        <v>3</v>
      </c>
      <c r="G70" s="14">
        <v>21</v>
      </c>
      <c r="H70" s="15">
        <f t="shared" si="6"/>
        <v>9.61342828077314</v>
      </c>
      <c r="I70" s="14"/>
      <c r="J70" s="14">
        <v>164</v>
      </c>
      <c r="K70" s="14">
        <v>216</v>
      </c>
      <c r="L70" s="28">
        <f t="shared" si="7"/>
        <v>0.568421052631579</v>
      </c>
      <c r="M70" s="14">
        <v>107</v>
      </c>
      <c r="N70" s="25">
        <f t="shared" si="8"/>
        <v>81</v>
      </c>
      <c r="O70" s="29">
        <f t="shared" si="9"/>
        <v>0.246913580246914</v>
      </c>
      <c r="P70" s="29">
        <f t="shared" si="10"/>
        <v>2.33977619532045</v>
      </c>
      <c r="Q70" s="29">
        <f t="shared" si="11"/>
        <v>0.0508646998982706</v>
      </c>
    </row>
    <row r="71" spans="1:17">
      <c r="A71" s="12" t="s">
        <v>123</v>
      </c>
      <c r="B71" s="13">
        <v>23</v>
      </c>
      <c r="C71" s="25">
        <v>24</v>
      </c>
      <c r="D71" s="14">
        <v>19</v>
      </c>
      <c r="E71" s="14">
        <v>8</v>
      </c>
      <c r="F71" s="14">
        <v>1</v>
      </c>
      <c r="G71" s="14">
        <v>15</v>
      </c>
      <c r="H71" s="15">
        <f t="shared" si="6"/>
        <v>5.8695652173913</v>
      </c>
      <c r="I71" s="14"/>
      <c r="J71" s="14">
        <v>138</v>
      </c>
      <c r="K71" s="14">
        <v>231</v>
      </c>
      <c r="L71" s="28">
        <f t="shared" si="7"/>
        <v>0.626016260162602</v>
      </c>
      <c r="M71" s="14">
        <v>99</v>
      </c>
      <c r="N71" s="25">
        <f t="shared" si="8"/>
        <v>91</v>
      </c>
      <c r="O71" s="29">
        <f t="shared" si="9"/>
        <v>0.263736263736264</v>
      </c>
      <c r="P71" s="29">
        <f t="shared" si="10"/>
        <v>1.39130434782609</v>
      </c>
      <c r="Q71" s="29">
        <f t="shared" si="11"/>
        <v>2.78260869565217</v>
      </c>
    </row>
    <row r="72" spans="1:21">
      <c r="A72" s="23" t="s">
        <v>124</v>
      </c>
      <c r="B72" s="13">
        <v>21</v>
      </c>
      <c r="C72" s="14">
        <v>12</v>
      </c>
      <c r="D72" s="14">
        <v>30</v>
      </c>
      <c r="E72" s="14">
        <v>7</v>
      </c>
      <c r="F72" s="14">
        <v>1</v>
      </c>
      <c r="G72" s="14">
        <v>5</v>
      </c>
      <c r="H72" s="15">
        <f t="shared" si="6"/>
        <v>2.14285714285714</v>
      </c>
      <c r="I72" s="14"/>
      <c r="J72" s="14">
        <v>97</v>
      </c>
      <c r="K72" s="14">
        <v>212</v>
      </c>
      <c r="L72" s="28">
        <f t="shared" si="7"/>
        <v>0.686084142394822</v>
      </c>
      <c r="M72" s="14">
        <v>51</v>
      </c>
      <c r="N72" s="25">
        <f t="shared" si="8"/>
        <v>44</v>
      </c>
      <c r="O72" s="29">
        <f t="shared" si="9"/>
        <v>0.272727272727273</v>
      </c>
      <c r="P72" s="29">
        <f t="shared" si="10"/>
        <v>0.904761904761905</v>
      </c>
      <c r="Q72" s="29">
        <f t="shared" si="11"/>
        <v>5.71428571428571</v>
      </c>
      <c r="R72" s="30"/>
      <c r="S72" s="30"/>
      <c r="T72" s="30"/>
      <c r="U72" s="30"/>
    </row>
    <row r="73" spans="1:17">
      <c r="A73" s="12" t="s">
        <v>125</v>
      </c>
      <c r="B73" s="13">
        <v>21</v>
      </c>
      <c r="C73" s="14">
        <v>20</v>
      </c>
      <c r="D73" s="14">
        <v>15</v>
      </c>
      <c r="E73" s="14">
        <v>24</v>
      </c>
      <c r="F73" s="14">
        <v>3</v>
      </c>
      <c r="G73" s="14">
        <v>15</v>
      </c>
      <c r="H73" s="15">
        <f t="shared" si="6"/>
        <v>6.42857142857143</v>
      </c>
      <c r="I73" s="14"/>
      <c r="J73" s="14">
        <v>185</v>
      </c>
      <c r="K73" s="14">
        <v>208</v>
      </c>
      <c r="L73" s="28">
        <f t="shared" si="7"/>
        <v>0.529262086513995</v>
      </c>
      <c r="M73" s="14">
        <v>101</v>
      </c>
      <c r="N73" s="25">
        <f t="shared" si="8"/>
        <v>77</v>
      </c>
      <c r="O73" s="29">
        <f t="shared" si="9"/>
        <v>0.25974025974026</v>
      </c>
      <c r="P73" s="29">
        <f t="shared" si="10"/>
        <v>2.0952380952381</v>
      </c>
      <c r="Q73" s="29">
        <f t="shared" si="11"/>
        <v>-1.14285714285714</v>
      </c>
    </row>
    <row r="74" spans="1:17">
      <c r="A74" s="12" t="s">
        <v>126</v>
      </c>
      <c r="B74" s="13">
        <v>21.66</v>
      </c>
      <c r="C74" s="14">
        <v>34</v>
      </c>
      <c r="D74" s="14">
        <v>11</v>
      </c>
      <c r="E74" s="14">
        <v>37</v>
      </c>
      <c r="F74" s="14">
        <v>5</v>
      </c>
      <c r="G74" s="14">
        <v>27</v>
      </c>
      <c r="H74" s="15">
        <f t="shared" si="6"/>
        <v>11.218836565097</v>
      </c>
      <c r="I74" s="14"/>
      <c r="J74" s="14">
        <v>247</v>
      </c>
      <c r="K74" s="14">
        <v>246</v>
      </c>
      <c r="L74" s="28">
        <f t="shared" si="7"/>
        <v>0.498985801217039</v>
      </c>
      <c r="M74" s="14">
        <v>127</v>
      </c>
      <c r="N74" s="25">
        <f t="shared" si="8"/>
        <v>90</v>
      </c>
      <c r="O74" s="29">
        <f t="shared" si="9"/>
        <v>0.377777777777778</v>
      </c>
      <c r="P74" s="29">
        <f t="shared" si="10"/>
        <v>3.27793167128347</v>
      </c>
      <c r="Q74" s="29">
        <f t="shared" si="11"/>
        <v>-4.29362880886427</v>
      </c>
    </row>
    <row r="75" spans="1:21">
      <c r="A75" s="12" t="s">
        <v>127</v>
      </c>
      <c r="B75" s="13">
        <v>18.33</v>
      </c>
      <c r="C75" s="14">
        <v>36</v>
      </c>
      <c r="D75" s="14">
        <v>7</v>
      </c>
      <c r="E75" s="14">
        <v>12</v>
      </c>
      <c r="F75" s="14">
        <v>2</v>
      </c>
      <c r="G75" s="14">
        <v>19</v>
      </c>
      <c r="H75" s="15">
        <f t="shared" si="6"/>
        <v>9.32896890343699</v>
      </c>
      <c r="I75" s="14"/>
      <c r="J75" s="14">
        <v>150</v>
      </c>
      <c r="K75" s="14">
        <v>185</v>
      </c>
      <c r="L75" s="28">
        <f t="shared" si="7"/>
        <v>0.552238805970149</v>
      </c>
      <c r="M75" s="14">
        <v>102</v>
      </c>
      <c r="N75" s="25">
        <f t="shared" si="8"/>
        <v>90</v>
      </c>
      <c r="O75" s="29">
        <f t="shared" si="9"/>
        <v>0.4</v>
      </c>
      <c r="P75" s="29">
        <f t="shared" si="10"/>
        <v>2.61865793780687</v>
      </c>
      <c r="Q75" s="29">
        <f t="shared" si="11"/>
        <v>-1.47299509001637</v>
      </c>
      <c r="R75" s="32"/>
      <c r="S75" s="32"/>
      <c r="T75" s="32"/>
      <c r="U75" s="32"/>
    </row>
    <row r="76" spans="1:17">
      <c r="A76" s="18" t="s">
        <v>128</v>
      </c>
      <c r="B76" s="19">
        <v>16.33</v>
      </c>
      <c r="C76" s="20">
        <v>22</v>
      </c>
      <c r="D76" s="20">
        <v>5</v>
      </c>
      <c r="E76" s="20">
        <v>19</v>
      </c>
      <c r="F76" s="20">
        <v>3</v>
      </c>
      <c r="G76" s="20">
        <v>20</v>
      </c>
      <c r="H76" s="15">
        <f t="shared" si="6"/>
        <v>11.0226576852419</v>
      </c>
      <c r="I76" s="20">
        <v>1</v>
      </c>
      <c r="J76" s="20">
        <v>140</v>
      </c>
      <c r="K76" s="20">
        <v>178</v>
      </c>
      <c r="L76" s="28">
        <f t="shared" si="7"/>
        <v>0.559748427672956</v>
      </c>
      <c r="M76" s="20">
        <v>89</v>
      </c>
      <c r="N76" s="25">
        <f t="shared" si="8"/>
        <v>70</v>
      </c>
      <c r="O76" s="29">
        <f t="shared" si="9"/>
        <v>0.314285714285714</v>
      </c>
      <c r="P76" s="29">
        <f t="shared" si="10"/>
        <v>2.51071647274954</v>
      </c>
      <c r="Q76" s="29">
        <f t="shared" si="11"/>
        <v>-1.34721371708512</v>
      </c>
    </row>
    <row r="77" spans="1:17">
      <c r="A77" s="12" t="s">
        <v>129</v>
      </c>
      <c r="B77" s="13">
        <v>21.66</v>
      </c>
      <c r="C77" s="14">
        <v>37</v>
      </c>
      <c r="D77" s="14">
        <v>11</v>
      </c>
      <c r="E77" s="14">
        <v>17</v>
      </c>
      <c r="F77" s="14">
        <v>4</v>
      </c>
      <c r="G77" s="14">
        <v>19</v>
      </c>
      <c r="H77" s="15">
        <f t="shared" si="6"/>
        <v>7.89473684210526</v>
      </c>
      <c r="I77" s="14"/>
      <c r="J77" s="14">
        <v>165</v>
      </c>
      <c r="K77" s="14">
        <v>227</v>
      </c>
      <c r="L77" s="28">
        <f t="shared" si="7"/>
        <v>0.579081632653061</v>
      </c>
      <c r="M77" s="14">
        <v>124</v>
      </c>
      <c r="N77" s="25">
        <f t="shared" si="8"/>
        <v>107</v>
      </c>
      <c r="O77" s="29">
        <f t="shared" si="9"/>
        <v>0.345794392523364</v>
      </c>
      <c r="P77" s="29">
        <f t="shared" si="10"/>
        <v>2.49307479224377</v>
      </c>
      <c r="Q77" s="29">
        <f t="shared" si="11"/>
        <v>-0.184672206832872</v>
      </c>
    </row>
    <row r="78" spans="1:17">
      <c r="A78" s="12" t="s">
        <v>130</v>
      </c>
      <c r="B78" s="13">
        <v>16.33</v>
      </c>
      <c r="C78" s="14">
        <v>19</v>
      </c>
      <c r="D78" s="14">
        <v>5</v>
      </c>
      <c r="E78" s="14">
        <v>18</v>
      </c>
      <c r="F78" s="14">
        <v>1</v>
      </c>
      <c r="G78" s="14">
        <v>14</v>
      </c>
      <c r="H78" s="15">
        <f t="shared" si="6"/>
        <v>7.71586037966932</v>
      </c>
      <c r="I78" s="14"/>
      <c r="J78" s="14">
        <v>148</v>
      </c>
      <c r="K78" s="14">
        <v>155</v>
      </c>
      <c r="L78" s="28">
        <f t="shared" si="7"/>
        <v>0.511551155115512</v>
      </c>
      <c r="M78" s="14">
        <v>85</v>
      </c>
      <c r="N78" s="25">
        <f t="shared" si="8"/>
        <v>67</v>
      </c>
      <c r="O78" s="29">
        <f t="shared" si="9"/>
        <v>0.283582089552239</v>
      </c>
      <c r="P78" s="29">
        <f t="shared" si="10"/>
        <v>2.26576852418861</v>
      </c>
      <c r="Q78" s="29">
        <f t="shared" si="11"/>
        <v>-2.44947948560931</v>
      </c>
    </row>
    <row r="79" spans="1:17">
      <c r="A79" s="4" t="s">
        <v>131</v>
      </c>
      <c r="B79" s="16">
        <v>12.33</v>
      </c>
      <c r="C79" s="5">
        <v>23</v>
      </c>
      <c r="D79" s="5">
        <v>8</v>
      </c>
      <c r="E79" s="5">
        <v>3</v>
      </c>
      <c r="F79" s="5">
        <v>4</v>
      </c>
      <c r="G79" s="5">
        <v>12</v>
      </c>
      <c r="H79" s="17">
        <f t="shared" si="6"/>
        <v>8.75912408759124</v>
      </c>
      <c r="I79" s="5"/>
      <c r="J79" s="5">
        <v>93</v>
      </c>
      <c r="K79" s="5">
        <v>153</v>
      </c>
      <c r="L79" s="30">
        <f t="shared" si="7"/>
        <v>0.621951219512195</v>
      </c>
      <c r="M79" s="5">
        <v>61</v>
      </c>
      <c r="N79" s="31">
        <f t="shared" si="8"/>
        <v>58</v>
      </c>
      <c r="O79" s="32">
        <f t="shared" si="9"/>
        <v>0.396551724137931</v>
      </c>
      <c r="P79" s="32">
        <f t="shared" si="10"/>
        <v>2.10867802108678</v>
      </c>
      <c r="Q79" s="32">
        <f t="shared" si="11"/>
        <v>2.10867802108678</v>
      </c>
    </row>
    <row r="80" spans="1:17">
      <c r="A80" s="12" t="s">
        <v>132</v>
      </c>
      <c r="B80" s="13">
        <v>15.33</v>
      </c>
      <c r="C80" s="14">
        <v>13</v>
      </c>
      <c r="D80" s="14">
        <v>20</v>
      </c>
      <c r="E80" s="14">
        <v>4</v>
      </c>
      <c r="F80" s="14">
        <v>1</v>
      </c>
      <c r="G80" s="14">
        <v>8</v>
      </c>
      <c r="H80" s="15">
        <f t="shared" si="6"/>
        <v>4.69667318982387</v>
      </c>
      <c r="I80" s="14"/>
      <c r="J80" s="14">
        <v>87</v>
      </c>
      <c r="K80" s="14">
        <v>145</v>
      </c>
      <c r="L80" s="28">
        <f t="shared" si="7"/>
        <v>0.625</v>
      </c>
      <c r="M80" s="14">
        <v>64</v>
      </c>
      <c r="N80" s="25">
        <f t="shared" si="8"/>
        <v>60</v>
      </c>
      <c r="O80" s="29">
        <f t="shared" si="9"/>
        <v>0.216666666666667</v>
      </c>
      <c r="P80" s="29">
        <f t="shared" si="10"/>
        <v>1.10893672537508</v>
      </c>
      <c r="Q80" s="29">
        <f t="shared" si="11"/>
        <v>3.39204174820613</v>
      </c>
    </row>
    <row r="81" spans="1:17">
      <c r="A81" s="12" t="s">
        <v>133</v>
      </c>
      <c r="B81" s="13">
        <v>11.66</v>
      </c>
      <c r="C81" s="14">
        <v>13</v>
      </c>
      <c r="D81" s="14">
        <v>13</v>
      </c>
      <c r="E81" s="14">
        <v>9</v>
      </c>
      <c r="F81" s="14">
        <v>1</v>
      </c>
      <c r="G81" s="14">
        <v>6</v>
      </c>
      <c r="H81" s="15">
        <f t="shared" si="6"/>
        <v>4.63121783876501</v>
      </c>
      <c r="I81" s="14"/>
      <c r="J81" s="14">
        <v>88</v>
      </c>
      <c r="K81" s="14">
        <v>142</v>
      </c>
      <c r="L81" s="28">
        <f t="shared" si="7"/>
        <v>0.617391304347826</v>
      </c>
      <c r="M81" s="14">
        <v>59</v>
      </c>
      <c r="N81" s="25">
        <f t="shared" si="8"/>
        <v>50</v>
      </c>
      <c r="O81" s="29">
        <f t="shared" si="9"/>
        <v>0.26</v>
      </c>
      <c r="P81" s="29">
        <f t="shared" si="10"/>
        <v>1.88679245283019</v>
      </c>
      <c r="Q81" s="29">
        <f t="shared" si="11"/>
        <v>3.2590051457976</v>
      </c>
    </row>
    <row r="82" spans="1:17">
      <c r="A82" s="12" t="s">
        <v>134</v>
      </c>
      <c r="B82" s="13">
        <v>12</v>
      </c>
      <c r="C82" s="14">
        <v>20</v>
      </c>
      <c r="D82" s="14">
        <v>4</v>
      </c>
      <c r="E82" s="14">
        <v>16</v>
      </c>
      <c r="F82" s="14">
        <v>2</v>
      </c>
      <c r="G82" s="14">
        <v>15</v>
      </c>
      <c r="H82" s="15">
        <f t="shared" si="6"/>
        <v>11.25</v>
      </c>
      <c r="I82" s="14"/>
      <c r="J82" s="14">
        <v>125</v>
      </c>
      <c r="K82" s="14">
        <v>142</v>
      </c>
      <c r="L82" s="28">
        <f t="shared" si="7"/>
        <v>0.531835205992509</v>
      </c>
      <c r="M82" s="14">
        <v>72</v>
      </c>
      <c r="N82" s="25">
        <f t="shared" si="8"/>
        <v>56</v>
      </c>
      <c r="O82" s="29">
        <f t="shared" si="9"/>
        <v>0.357142857142857</v>
      </c>
      <c r="P82" s="29">
        <f t="shared" si="10"/>
        <v>3</v>
      </c>
      <c r="Q82" s="29">
        <f t="shared" si="11"/>
        <v>-2.66666666666667</v>
      </c>
    </row>
    <row r="83" spans="1:17">
      <c r="A83" s="12" t="s">
        <v>135</v>
      </c>
      <c r="B83" s="13">
        <v>13</v>
      </c>
      <c r="C83" s="14">
        <v>14</v>
      </c>
      <c r="D83" s="14">
        <v>13</v>
      </c>
      <c r="E83" s="14">
        <v>15</v>
      </c>
      <c r="F83" s="14">
        <v>2</v>
      </c>
      <c r="G83" s="14">
        <v>8</v>
      </c>
      <c r="H83" s="15">
        <f t="shared" si="6"/>
        <v>5.53846153846154</v>
      </c>
      <c r="I83" s="14"/>
      <c r="J83" s="14">
        <v>111</v>
      </c>
      <c r="K83" s="14">
        <v>131</v>
      </c>
      <c r="L83" s="28">
        <f t="shared" si="7"/>
        <v>0.541322314049587</v>
      </c>
      <c r="M83" s="14">
        <v>65</v>
      </c>
      <c r="N83" s="25">
        <f t="shared" si="8"/>
        <v>50</v>
      </c>
      <c r="O83" s="29">
        <f t="shared" si="9"/>
        <v>0.28</v>
      </c>
      <c r="P83" s="29">
        <f t="shared" si="10"/>
        <v>2.23076923076923</v>
      </c>
      <c r="Q83" s="29">
        <f t="shared" si="11"/>
        <v>-0.461538461538462</v>
      </c>
    </row>
    <row r="84" spans="1:17">
      <c r="A84" s="23" t="s">
        <v>136</v>
      </c>
      <c r="B84" s="13">
        <v>10.66</v>
      </c>
      <c r="C84" s="14">
        <v>22</v>
      </c>
      <c r="D84" s="14">
        <v>4</v>
      </c>
      <c r="E84" s="14">
        <v>7</v>
      </c>
      <c r="F84" s="14">
        <v>2</v>
      </c>
      <c r="G84" s="14">
        <v>11</v>
      </c>
      <c r="H84" s="15">
        <f t="shared" si="6"/>
        <v>9.28705440900563</v>
      </c>
      <c r="I84" s="14"/>
      <c r="J84" s="25">
        <v>69</v>
      </c>
      <c r="K84" s="25">
        <v>120</v>
      </c>
      <c r="L84" s="28">
        <f t="shared" si="7"/>
        <v>0.634920634920635</v>
      </c>
      <c r="M84" s="25">
        <v>63</v>
      </c>
      <c r="N84" s="25">
        <f t="shared" si="8"/>
        <v>56</v>
      </c>
      <c r="O84" s="29">
        <f t="shared" si="9"/>
        <v>0.392857142857143</v>
      </c>
      <c r="P84" s="29">
        <f t="shared" si="10"/>
        <v>2.72045028142589</v>
      </c>
      <c r="Q84" s="29">
        <f t="shared" si="11"/>
        <v>1.21951219512195</v>
      </c>
    </row>
    <row r="85" spans="1:17">
      <c r="A85" s="12" t="s">
        <v>137</v>
      </c>
      <c r="B85" s="13">
        <v>10</v>
      </c>
      <c r="C85" s="14">
        <v>14</v>
      </c>
      <c r="D85" s="14">
        <v>5</v>
      </c>
      <c r="E85" s="14">
        <v>11</v>
      </c>
      <c r="F85" s="14"/>
      <c r="G85" s="14">
        <v>14</v>
      </c>
      <c r="H85" s="15">
        <f t="shared" si="6"/>
        <v>12.6</v>
      </c>
      <c r="I85" s="14">
        <v>1</v>
      </c>
      <c r="J85" s="14">
        <v>91</v>
      </c>
      <c r="K85" s="14">
        <v>109</v>
      </c>
      <c r="L85" s="28">
        <f t="shared" si="7"/>
        <v>0.545</v>
      </c>
      <c r="M85" s="14">
        <v>55</v>
      </c>
      <c r="N85" s="25">
        <f t="shared" si="8"/>
        <v>44</v>
      </c>
      <c r="O85" s="29">
        <f t="shared" si="9"/>
        <v>0.318181818181818</v>
      </c>
      <c r="P85" s="29">
        <f t="shared" si="10"/>
        <v>2.5</v>
      </c>
      <c r="Q85" s="29">
        <f t="shared" si="11"/>
        <v>-1.7</v>
      </c>
    </row>
    <row r="86" spans="1:17">
      <c r="A86" s="12" t="s">
        <v>138</v>
      </c>
      <c r="B86" s="13">
        <v>10</v>
      </c>
      <c r="C86" s="14">
        <v>14</v>
      </c>
      <c r="D86" s="14">
        <v>5</v>
      </c>
      <c r="E86" s="14">
        <v>6</v>
      </c>
      <c r="F86" s="14"/>
      <c r="G86" s="14">
        <v>5</v>
      </c>
      <c r="H86" s="15">
        <f t="shared" si="6"/>
        <v>4.5</v>
      </c>
      <c r="I86" s="14">
        <v>1</v>
      </c>
      <c r="J86" s="14">
        <v>70</v>
      </c>
      <c r="K86" s="14">
        <v>97</v>
      </c>
      <c r="L86" s="28">
        <f t="shared" si="7"/>
        <v>0.580838323353293</v>
      </c>
      <c r="M86" s="14">
        <v>49</v>
      </c>
      <c r="N86" s="25">
        <f t="shared" si="8"/>
        <v>43</v>
      </c>
      <c r="O86" s="29">
        <f t="shared" si="9"/>
        <v>0.325581395348837</v>
      </c>
      <c r="P86" s="29">
        <f t="shared" si="10"/>
        <v>2</v>
      </c>
      <c r="Q86" s="29">
        <f t="shared" si="11"/>
        <v>0.6</v>
      </c>
    </row>
    <row r="87" spans="1:17">
      <c r="A87" s="12" t="s">
        <v>139</v>
      </c>
      <c r="B87" s="13">
        <v>8.66</v>
      </c>
      <c r="C87" s="14">
        <v>12</v>
      </c>
      <c r="D87" s="14">
        <v>5</v>
      </c>
      <c r="E87" s="14">
        <v>12</v>
      </c>
      <c r="F87" s="14">
        <v>1</v>
      </c>
      <c r="G87" s="14">
        <v>9</v>
      </c>
      <c r="H87" s="15">
        <f t="shared" si="6"/>
        <v>9.35334872979215</v>
      </c>
      <c r="I87" s="14"/>
      <c r="J87" s="14">
        <v>89</v>
      </c>
      <c r="K87" s="14">
        <v>95</v>
      </c>
      <c r="L87" s="28">
        <f t="shared" si="7"/>
        <v>0.516304347826087</v>
      </c>
      <c r="M87" s="14">
        <v>50</v>
      </c>
      <c r="N87" s="25">
        <f t="shared" si="8"/>
        <v>38</v>
      </c>
      <c r="O87" s="29">
        <f t="shared" si="9"/>
        <v>0.315789473684211</v>
      </c>
      <c r="P87" s="29">
        <f t="shared" si="10"/>
        <v>2.77136258660508</v>
      </c>
      <c r="Q87" s="29">
        <f t="shared" si="11"/>
        <v>-2.65588914549654</v>
      </c>
    </row>
    <row r="88" spans="1:21">
      <c r="A88" s="12" t="s">
        <v>140</v>
      </c>
      <c r="B88" s="13">
        <v>7.66</v>
      </c>
      <c r="C88" s="14">
        <v>14</v>
      </c>
      <c r="D88" s="14">
        <v>2</v>
      </c>
      <c r="E88" s="14">
        <v>27</v>
      </c>
      <c r="F88" s="14">
        <v>7</v>
      </c>
      <c r="G88" s="14">
        <v>25</v>
      </c>
      <c r="H88" s="15">
        <f t="shared" si="6"/>
        <v>29.3733681462141</v>
      </c>
      <c r="I88" s="14"/>
      <c r="J88" s="14">
        <v>141</v>
      </c>
      <c r="K88" s="14">
        <v>92</v>
      </c>
      <c r="L88" s="28">
        <f t="shared" si="7"/>
        <v>0.394849785407725</v>
      </c>
      <c r="M88" s="14">
        <v>61</v>
      </c>
      <c r="N88" s="25">
        <f t="shared" si="8"/>
        <v>34</v>
      </c>
      <c r="O88" s="29">
        <f t="shared" si="9"/>
        <v>0.411764705882353</v>
      </c>
      <c r="P88" s="29">
        <f t="shared" si="10"/>
        <v>5.35248041775457</v>
      </c>
      <c r="Q88" s="29">
        <f t="shared" si="11"/>
        <v>-15.6657963446475</v>
      </c>
      <c r="R88" s="30"/>
      <c r="S88" s="30"/>
      <c r="T88" s="30"/>
      <c r="U88" s="30"/>
    </row>
    <row r="89" spans="1:17">
      <c r="A89" s="12" t="s">
        <v>141</v>
      </c>
      <c r="B89" s="13">
        <v>8.33</v>
      </c>
      <c r="C89" s="25">
        <v>15</v>
      </c>
      <c r="D89" s="14">
        <v>2</v>
      </c>
      <c r="E89" s="14">
        <v>11</v>
      </c>
      <c r="F89" s="14"/>
      <c r="G89" s="14">
        <v>15</v>
      </c>
      <c r="H89" s="15">
        <f t="shared" si="6"/>
        <v>16.2064825930372</v>
      </c>
      <c r="I89" s="14"/>
      <c r="J89" s="14">
        <v>76</v>
      </c>
      <c r="K89" s="14">
        <v>92</v>
      </c>
      <c r="L89" s="28">
        <f t="shared" si="7"/>
        <v>0.547619047619048</v>
      </c>
      <c r="M89" s="14">
        <v>46</v>
      </c>
      <c r="N89" s="25">
        <f t="shared" si="8"/>
        <v>35</v>
      </c>
      <c r="O89" s="29">
        <f t="shared" si="9"/>
        <v>0.428571428571429</v>
      </c>
      <c r="P89" s="29">
        <f t="shared" si="10"/>
        <v>3.12124849939976</v>
      </c>
      <c r="Q89" s="29">
        <f t="shared" si="11"/>
        <v>-2.76110444177671</v>
      </c>
    </row>
    <row r="90" spans="1:17">
      <c r="A90" s="4" t="s">
        <v>142</v>
      </c>
      <c r="B90" s="16">
        <v>13</v>
      </c>
      <c r="C90" s="5">
        <v>7</v>
      </c>
      <c r="D90" s="5">
        <v>5</v>
      </c>
      <c r="E90" s="5">
        <v>5</v>
      </c>
      <c r="F90" s="5">
        <v>1</v>
      </c>
      <c r="G90" s="5">
        <v>3</v>
      </c>
      <c r="H90" s="17">
        <f t="shared" si="6"/>
        <v>2.07692307692308</v>
      </c>
      <c r="I90" s="5"/>
      <c r="J90" s="5">
        <v>48</v>
      </c>
      <c r="K90" s="5">
        <v>89</v>
      </c>
      <c r="L90" s="30">
        <f t="shared" si="7"/>
        <v>0.64963503649635</v>
      </c>
      <c r="M90" s="5">
        <v>40</v>
      </c>
      <c r="N90" s="31">
        <f t="shared" si="8"/>
        <v>35</v>
      </c>
      <c r="O90" s="32">
        <f t="shared" si="9"/>
        <v>0.2</v>
      </c>
      <c r="P90" s="32">
        <f t="shared" si="10"/>
        <v>0.923076923076923</v>
      </c>
      <c r="Q90" s="32">
        <f t="shared" si="11"/>
        <v>2.30769230769231</v>
      </c>
    </row>
    <row r="91" spans="1:17">
      <c r="A91" s="12" t="s">
        <v>143</v>
      </c>
      <c r="B91" s="13">
        <v>8</v>
      </c>
      <c r="C91" s="14">
        <v>14</v>
      </c>
      <c r="D91" s="14">
        <v>3</v>
      </c>
      <c r="E91" s="14">
        <v>3</v>
      </c>
      <c r="F91" s="14">
        <v>1</v>
      </c>
      <c r="G91" s="14">
        <v>2</v>
      </c>
      <c r="H91" s="15">
        <f t="shared" si="6"/>
        <v>2.25</v>
      </c>
      <c r="I91" s="14">
        <v>1</v>
      </c>
      <c r="J91" s="14">
        <v>41</v>
      </c>
      <c r="K91" s="14">
        <v>82</v>
      </c>
      <c r="L91" s="28">
        <f t="shared" si="7"/>
        <v>0.666666666666667</v>
      </c>
      <c r="M91" s="14">
        <v>44</v>
      </c>
      <c r="N91" s="25">
        <f t="shared" si="8"/>
        <v>41</v>
      </c>
      <c r="O91" s="29">
        <f t="shared" si="9"/>
        <v>0.341463414634146</v>
      </c>
      <c r="P91" s="29">
        <f t="shared" si="10"/>
        <v>2.125</v>
      </c>
      <c r="Q91" s="29">
        <f t="shared" si="11"/>
        <v>2.875</v>
      </c>
    </row>
    <row r="92" spans="1:17">
      <c r="A92" s="12" t="s">
        <v>144</v>
      </c>
      <c r="B92" s="13">
        <v>7</v>
      </c>
      <c r="C92" s="14">
        <v>14</v>
      </c>
      <c r="D92" s="14">
        <v>4</v>
      </c>
      <c r="E92" s="14">
        <v>8</v>
      </c>
      <c r="F92" s="14">
        <v>1</v>
      </c>
      <c r="G92" s="14">
        <v>10</v>
      </c>
      <c r="H92" s="15">
        <f t="shared" si="6"/>
        <v>12.8571428571429</v>
      </c>
      <c r="I92" s="14"/>
      <c r="J92" s="14">
        <v>73</v>
      </c>
      <c r="K92" s="14">
        <v>80</v>
      </c>
      <c r="L92" s="28">
        <f t="shared" si="7"/>
        <v>0.522875816993464</v>
      </c>
      <c r="M92" s="14">
        <v>41</v>
      </c>
      <c r="N92" s="25">
        <f t="shared" si="8"/>
        <v>33</v>
      </c>
      <c r="O92" s="29">
        <f t="shared" si="9"/>
        <v>0.424242424242424</v>
      </c>
      <c r="P92" s="29">
        <f t="shared" si="10"/>
        <v>3.14285714285714</v>
      </c>
      <c r="Q92" s="29">
        <f t="shared" si="11"/>
        <v>-3.14285714285714</v>
      </c>
    </row>
    <row r="93" spans="1:17">
      <c r="A93" s="4" t="s">
        <v>145</v>
      </c>
      <c r="B93" s="16">
        <v>5.33</v>
      </c>
      <c r="C93" s="5">
        <v>10</v>
      </c>
      <c r="D93" s="5">
        <v>4</v>
      </c>
      <c r="E93" s="5">
        <v>4</v>
      </c>
      <c r="F93" s="5"/>
      <c r="G93" s="5">
        <v>6</v>
      </c>
      <c r="H93" s="17">
        <f t="shared" si="6"/>
        <v>10.1313320825516</v>
      </c>
      <c r="I93" s="5">
        <v>1</v>
      </c>
      <c r="J93" s="5">
        <v>46</v>
      </c>
      <c r="K93" s="5">
        <v>76</v>
      </c>
      <c r="L93" s="30">
        <f t="shared" si="7"/>
        <v>0.622950819672131</v>
      </c>
      <c r="M93" s="5">
        <v>30</v>
      </c>
      <c r="N93" s="31">
        <f t="shared" si="8"/>
        <v>26</v>
      </c>
      <c r="O93" s="32">
        <f t="shared" si="9"/>
        <v>0.384615384615385</v>
      </c>
      <c r="P93" s="32">
        <f t="shared" si="10"/>
        <v>2.62664165103189</v>
      </c>
      <c r="Q93" s="32">
        <f t="shared" si="11"/>
        <v>2.4390243902439</v>
      </c>
    </row>
    <row r="94" spans="1:21">
      <c r="A94" s="12" t="s">
        <v>146</v>
      </c>
      <c r="B94" s="13">
        <v>4</v>
      </c>
      <c r="C94" s="14">
        <v>13</v>
      </c>
      <c r="D94" s="14">
        <v>1</v>
      </c>
      <c r="E94" s="14">
        <v>9</v>
      </c>
      <c r="F94" s="14">
        <v>2</v>
      </c>
      <c r="G94" s="14">
        <v>14</v>
      </c>
      <c r="H94" s="15">
        <f t="shared" si="6"/>
        <v>31.5</v>
      </c>
      <c r="I94" s="14"/>
      <c r="J94" s="14">
        <v>79</v>
      </c>
      <c r="K94" s="14">
        <v>75</v>
      </c>
      <c r="L94" s="28">
        <f t="shared" si="7"/>
        <v>0.487012987012987</v>
      </c>
      <c r="M94" s="14">
        <v>34</v>
      </c>
      <c r="N94" s="25">
        <f t="shared" si="8"/>
        <v>25</v>
      </c>
      <c r="O94" s="29">
        <f t="shared" si="9"/>
        <v>0.52</v>
      </c>
      <c r="P94" s="29">
        <f t="shared" si="10"/>
        <v>5.5</v>
      </c>
      <c r="Q94" s="29">
        <f t="shared" si="11"/>
        <v>-10.25</v>
      </c>
      <c r="R94" s="30"/>
      <c r="S94" s="30"/>
      <c r="T94" s="30"/>
      <c r="U94" s="30"/>
    </row>
    <row r="95" spans="1:17">
      <c r="A95" s="18" t="s">
        <v>147</v>
      </c>
      <c r="B95" s="19">
        <v>7</v>
      </c>
      <c r="C95" s="20">
        <v>12</v>
      </c>
      <c r="D95" s="20">
        <v>4</v>
      </c>
      <c r="E95" s="20">
        <v>1</v>
      </c>
      <c r="F95" s="20"/>
      <c r="G95" s="20">
        <v>3</v>
      </c>
      <c r="H95" s="15">
        <f t="shared" si="6"/>
        <v>3.85714285714286</v>
      </c>
      <c r="I95" s="20"/>
      <c r="J95" s="20">
        <v>37</v>
      </c>
      <c r="K95" s="20">
        <v>71</v>
      </c>
      <c r="L95" s="28">
        <f t="shared" si="7"/>
        <v>0.657407407407407</v>
      </c>
      <c r="M95" s="20">
        <v>31</v>
      </c>
      <c r="N95" s="25">
        <f t="shared" si="8"/>
        <v>30</v>
      </c>
      <c r="O95" s="29">
        <f t="shared" si="9"/>
        <v>0.4</v>
      </c>
      <c r="P95" s="29">
        <f t="shared" si="10"/>
        <v>1.85714285714286</v>
      </c>
      <c r="Q95" s="29">
        <f t="shared" si="11"/>
        <v>3.14285714285714</v>
      </c>
    </row>
    <row r="96" spans="1:21">
      <c r="A96" s="23" t="s">
        <v>148</v>
      </c>
      <c r="B96" s="13">
        <v>9.66</v>
      </c>
      <c r="C96" s="14">
        <v>27</v>
      </c>
      <c r="D96" s="14">
        <v>4</v>
      </c>
      <c r="E96" s="14">
        <v>15</v>
      </c>
      <c r="F96" s="14">
        <v>4</v>
      </c>
      <c r="G96" s="14">
        <v>17</v>
      </c>
      <c r="H96" s="15">
        <f t="shared" si="6"/>
        <v>15.8385093167702</v>
      </c>
      <c r="I96" s="14"/>
      <c r="J96" s="14">
        <v>126</v>
      </c>
      <c r="K96" s="14">
        <v>127</v>
      </c>
      <c r="L96" s="28">
        <f t="shared" si="7"/>
        <v>0.50197628458498</v>
      </c>
      <c r="M96" s="14">
        <v>71</v>
      </c>
      <c r="N96" s="25">
        <f t="shared" si="8"/>
        <v>56</v>
      </c>
      <c r="O96" s="29">
        <f t="shared" si="9"/>
        <v>0.482142857142857</v>
      </c>
      <c r="P96" s="29">
        <f t="shared" si="10"/>
        <v>4.34782608695652</v>
      </c>
      <c r="Q96" s="29">
        <f t="shared" si="11"/>
        <v>-6.00414078674948</v>
      </c>
      <c r="R96" s="30"/>
      <c r="S96" s="30"/>
      <c r="T96" s="30"/>
      <c r="U96" s="30"/>
    </row>
    <row r="97" spans="1:17">
      <c r="A97" s="12" t="s">
        <v>149</v>
      </c>
      <c r="B97" s="13">
        <v>5.66</v>
      </c>
      <c r="C97" s="14">
        <v>13</v>
      </c>
      <c r="D97" s="14">
        <v>2</v>
      </c>
      <c r="E97" s="14">
        <v>2</v>
      </c>
      <c r="F97" s="14"/>
      <c r="G97" s="14">
        <v>12</v>
      </c>
      <c r="H97" s="15">
        <f t="shared" si="6"/>
        <v>19.0812720848057</v>
      </c>
      <c r="I97" s="14"/>
      <c r="J97" s="14">
        <v>41</v>
      </c>
      <c r="K97" s="14">
        <v>59</v>
      </c>
      <c r="L97" s="28">
        <f t="shared" si="7"/>
        <v>0.59</v>
      </c>
      <c r="M97" s="14">
        <v>31</v>
      </c>
      <c r="N97" s="25">
        <f t="shared" si="8"/>
        <v>29</v>
      </c>
      <c r="O97" s="29">
        <f t="shared" si="9"/>
        <v>0.448275862068966</v>
      </c>
      <c r="P97" s="29">
        <f t="shared" si="10"/>
        <v>2.65017667844523</v>
      </c>
      <c r="Q97" s="29">
        <f t="shared" si="11"/>
        <v>-1.23674911660777</v>
      </c>
    </row>
    <row r="98" spans="1:17">
      <c r="A98" s="12" t="s">
        <v>150</v>
      </c>
      <c r="B98" s="13">
        <v>4.66</v>
      </c>
      <c r="C98" s="14">
        <v>6</v>
      </c>
      <c r="D98" s="14">
        <v>4</v>
      </c>
      <c r="E98" s="14">
        <v>6</v>
      </c>
      <c r="F98" s="14">
        <v>4</v>
      </c>
      <c r="G98" s="14">
        <v>8</v>
      </c>
      <c r="H98" s="15">
        <f t="shared" si="6"/>
        <v>15.450643776824</v>
      </c>
      <c r="I98" s="14"/>
      <c r="J98" s="14">
        <v>60</v>
      </c>
      <c r="K98" s="14">
        <v>59</v>
      </c>
      <c r="L98" s="28">
        <f t="shared" si="7"/>
        <v>0.495798319327731</v>
      </c>
      <c r="M98" s="14">
        <v>26</v>
      </c>
      <c r="N98" s="25">
        <f t="shared" si="8"/>
        <v>20</v>
      </c>
      <c r="O98" s="29">
        <f t="shared" si="9"/>
        <v>0.3</v>
      </c>
      <c r="P98" s="29">
        <f t="shared" si="10"/>
        <v>2.57510729613734</v>
      </c>
      <c r="Q98" s="29">
        <f t="shared" si="11"/>
        <v>-4.50643776824034</v>
      </c>
    </row>
    <row r="99" spans="1:17">
      <c r="A99" s="18" t="s">
        <v>151</v>
      </c>
      <c r="B99" s="19">
        <v>6</v>
      </c>
      <c r="C99" s="20">
        <v>1</v>
      </c>
      <c r="D99" s="20">
        <v>7</v>
      </c>
      <c r="E99" s="20">
        <v>3</v>
      </c>
      <c r="F99" s="20">
        <v>1</v>
      </c>
      <c r="G99" s="20"/>
      <c r="H99" s="15">
        <f t="shared" si="6"/>
        <v>0</v>
      </c>
      <c r="I99" s="20"/>
      <c r="J99" s="20">
        <v>40</v>
      </c>
      <c r="K99" s="20">
        <v>56</v>
      </c>
      <c r="L99" s="28">
        <f t="shared" si="7"/>
        <v>0.583333333333333</v>
      </c>
      <c r="M99" s="20">
        <v>21</v>
      </c>
      <c r="N99" s="25">
        <f t="shared" si="8"/>
        <v>18</v>
      </c>
      <c r="O99" s="29">
        <f t="shared" si="9"/>
        <v>0.0555555555555556</v>
      </c>
      <c r="P99" s="29">
        <f t="shared" si="10"/>
        <v>0.666666666666667</v>
      </c>
      <c r="Q99" s="29">
        <f t="shared" si="11"/>
        <v>3</v>
      </c>
    </row>
    <row r="100" spans="1:17">
      <c r="A100" s="23" t="s">
        <v>152</v>
      </c>
      <c r="B100" s="13">
        <v>5</v>
      </c>
      <c r="C100" s="14">
        <v>14</v>
      </c>
      <c r="D100" s="14">
        <v>3</v>
      </c>
      <c r="E100" s="14">
        <v>4</v>
      </c>
      <c r="F100" s="14"/>
      <c r="G100" s="14">
        <v>8</v>
      </c>
      <c r="H100" s="15">
        <f t="shared" si="6"/>
        <v>14.4</v>
      </c>
      <c r="I100" s="14">
        <v>2</v>
      </c>
      <c r="J100" s="25">
        <v>37</v>
      </c>
      <c r="K100" s="25">
        <v>61</v>
      </c>
      <c r="L100" s="28">
        <f t="shared" si="7"/>
        <v>0.622448979591837</v>
      </c>
      <c r="M100" s="25">
        <v>32</v>
      </c>
      <c r="N100" s="25">
        <f t="shared" si="8"/>
        <v>28</v>
      </c>
      <c r="O100" s="29">
        <f t="shared" si="9"/>
        <v>0.5</v>
      </c>
      <c r="P100" s="29">
        <f t="shared" si="10"/>
        <v>3.6</v>
      </c>
      <c r="Q100" s="29">
        <f t="shared" si="11"/>
        <v>-0.2</v>
      </c>
    </row>
    <row r="101" spans="1:21">
      <c r="A101" s="18" t="s">
        <v>153</v>
      </c>
      <c r="B101" s="19">
        <v>1.66</v>
      </c>
      <c r="C101" s="20">
        <v>4</v>
      </c>
      <c r="D101" s="20">
        <v>3</v>
      </c>
      <c r="E101" s="20">
        <v>2</v>
      </c>
      <c r="F101" s="20"/>
      <c r="G101" s="20">
        <v>4</v>
      </c>
      <c r="H101" s="15">
        <f t="shared" si="6"/>
        <v>21.6867469879518</v>
      </c>
      <c r="I101" s="20"/>
      <c r="J101" s="20">
        <v>18</v>
      </c>
      <c r="K101" s="20">
        <v>32</v>
      </c>
      <c r="L101" s="28">
        <f t="shared" si="7"/>
        <v>0.64</v>
      </c>
      <c r="M101" s="20">
        <v>12</v>
      </c>
      <c r="N101" s="25">
        <f t="shared" si="8"/>
        <v>10</v>
      </c>
      <c r="O101" s="29">
        <f t="shared" si="9"/>
        <v>0.4</v>
      </c>
      <c r="P101" s="29">
        <f t="shared" si="10"/>
        <v>3.6144578313253</v>
      </c>
      <c r="Q101" s="29">
        <f t="shared" si="11"/>
        <v>4.21686746987952</v>
      </c>
      <c r="R101" s="32"/>
      <c r="S101" s="32"/>
      <c r="T101" s="32"/>
      <c r="U101" s="32"/>
    </row>
    <row r="102" spans="1:17">
      <c r="A102" s="18" t="s">
        <v>154</v>
      </c>
      <c r="B102" s="19">
        <v>1</v>
      </c>
      <c r="C102" s="20">
        <v>5</v>
      </c>
      <c r="D102" s="20">
        <v>2</v>
      </c>
      <c r="E102" s="20">
        <v>3</v>
      </c>
      <c r="F102" s="20">
        <v>1</v>
      </c>
      <c r="G102" s="20">
        <v>6</v>
      </c>
      <c r="H102" s="15">
        <f t="shared" si="6"/>
        <v>54</v>
      </c>
      <c r="I102" s="20"/>
      <c r="J102" s="20">
        <v>25</v>
      </c>
      <c r="K102" s="20">
        <v>31</v>
      </c>
      <c r="L102" s="28">
        <f t="shared" si="7"/>
        <v>0.553571428571429</v>
      </c>
      <c r="M102" s="20">
        <v>11</v>
      </c>
      <c r="N102" s="25">
        <f t="shared" si="8"/>
        <v>8</v>
      </c>
      <c r="O102" s="29">
        <f t="shared" si="9"/>
        <v>0.625</v>
      </c>
      <c r="P102" s="29">
        <f t="shared" si="10"/>
        <v>8</v>
      </c>
      <c r="Q102" s="29">
        <f t="shared" si="11"/>
        <v>-7</v>
      </c>
    </row>
    <row r="103" spans="1:17">
      <c r="A103" s="12" t="s">
        <v>155</v>
      </c>
      <c r="B103" s="13">
        <v>3</v>
      </c>
      <c r="C103" s="14">
        <v>3</v>
      </c>
      <c r="D103" s="14">
        <v>2</v>
      </c>
      <c r="E103" s="14">
        <v>7</v>
      </c>
      <c r="F103" s="14">
        <v>3</v>
      </c>
      <c r="G103" s="14">
        <v>5</v>
      </c>
      <c r="H103" s="15">
        <f t="shared" si="6"/>
        <v>15</v>
      </c>
      <c r="I103" s="14"/>
      <c r="J103" s="14">
        <v>41</v>
      </c>
      <c r="K103" s="14">
        <v>31</v>
      </c>
      <c r="L103" s="28">
        <f t="shared" si="7"/>
        <v>0.430555555555556</v>
      </c>
      <c r="M103" s="14">
        <v>19</v>
      </c>
      <c r="N103" s="25">
        <f t="shared" si="8"/>
        <v>12</v>
      </c>
      <c r="O103" s="29">
        <f t="shared" si="9"/>
        <v>0.25</v>
      </c>
      <c r="P103" s="29">
        <f t="shared" si="10"/>
        <v>3.33333333333333</v>
      </c>
      <c r="Q103" s="29">
        <f t="shared" si="11"/>
        <v>-8.66666666666667</v>
      </c>
    </row>
    <row r="104" spans="1:17">
      <c r="A104" s="12" t="s">
        <v>156</v>
      </c>
      <c r="B104" s="13">
        <v>1.33</v>
      </c>
      <c r="C104" s="14">
        <v>5</v>
      </c>
      <c r="D104" s="14">
        <v>3</v>
      </c>
      <c r="E104" s="14">
        <v>5</v>
      </c>
      <c r="F104" s="14">
        <v>3</v>
      </c>
      <c r="G104" s="14">
        <v>5</v>
      </c>
      <c r="H104" s="15">
        <f t="shared" si="6"/>
        <v>33.8345864661654</v>
      </c>
      <c r="I104" s="14"/>
      <c r="J104" s="14">
        <v>35</v>
      </c>
      <c r="K104" s="14">
        <v>29</v>
      </c>
      <c r="L104" s="28">
        <f t="shared" si="7"/>
        <v>0.453125</v>
      </c>
      <c r="M104" s="14">
        <v>15</v>
      </c>
      <c r="N104" s="25">
        <f t="shared" si="8"/>
        <v>10</v>
      </c>
      <c r="O104" s="29">
        <f t="shared" si="9"/>
        <v>0.5</v>
      </c>
      <c r="P104" s="29">
        <f t="shared" si="10"/>
        <v>7.5187969924812</v>
      </c>
      <c r="Q104" s="29">
        <f t="shared" si="11"/>
        <v>-15.7894736842105</v>
      </c>
    </row>
    <row r="105" spans="1:17">
      <c r="A105" s="18" t="s">
        <v>157</v>
      </c>
      <c r="B105" s="19">
        <v>3</v>
      </c>
      <c r="C105" s="20">
        <v>6</v>
      </c>
      <c r="D105" s="20">
        <v>2</v>
      </c>
      <c r="E105" s="20">
        <v>4</v>
      </c>
      <c r="F105" s="20">
        <v>1</v>
      </c>
      <c r="G105" s="20">
        <v>4</v>
      </c>
      <c r="H105" s="15">
        <f t="shared" si="6"/>
        <v>12</v>
      </c>
      <c r="I105" s="20"/>
      <c r="J105" s="20">
        <v>29</v>
      </c>
      <c r="K105" s="20">
        <v>28</v>
      </c>
      <c r="L105" s="28">
        <f t="shared" si="7"/>
        <v>0.491228070175439</v>
      </c>
      <c r="M105" s="20">
        <v>23</v>
      </c>
      <c r="N105" s="25">
        <f t="shared" si="8"/>
        <v>19</v>
      </c>
      <c r="O105" s="29">
        <f t="shared" si="9"/>
        <v>0.315789473684211</v>
      </c>
      <c r="P105" s="29">
        <f t="shared" si="10"/>
        <v>3.33333333333333</v>
      </c>
      <c r="Q105" s="29">
        <f t="shared" si="11"/>
        <v>-4.66666666666667</v>
      </c>
    </row>
    <row r="106" spans="1:17">
      <c r="A106" s="12" t="s">
        <v>158</v>
      </c>
      <c r="B106" s="13">
        <v>2.66</v>
      </c>
      <c r="C106" s="14">
        <v>4</v>
      </c>
      <c r="D106" s="14">
        <v>2</v>
      </c>
      <c r="E106" s="14">
        <v>4</v>
      </c>
      <c r="F106" s="14">
        <v>3</v>
      </c>
      <c r="G106" s="14">
        <v>6</v>
      </c>
      <c r="H106" s="15">
        <f t="shared" si="6"/>
        <v>20.3007518796992</v>
      </c>
      <c r="I106" s="14"/>
      <c r="J106" s="14">
        <v>34</v>
      </c>
      <c r="K106" s="14">
        <v>28</v>
      </c>
      <c r="L106" s="28">
        <f t="shared" si="7"/>
        <v>0.451612903225806</v>
      </c>
      <c r="M106" s="14">
        <v>14</v>
      </c>
      <c r="N106" s="25">
        <f t="shared" si="8"/>
        <v>10</v>
      </c>
      <c r="O106" s="29">
        <f t="shared" si="9"/>
        <v>0.4</v>
      </c>
      <c r="P106" s="29">
        <f t="shared" si="10"/>
        <v>3.00751879699248</v>
      </c>
      <c r="Q106" s="29">
        <f t="shared" si="11"/>
        <v>-7.89473684210526</v>
      </c>
    </row>
    <row r="107" spans="1:21">
      <c r="A107" s="12" t="s">
        <v>159</v>
      </c>
      <c r="B107" s="13">
        <v>1</v>
      </c>
      <c r="C107" s="14">
        <v>4</v>
      </c>
      <c r="D107" s="14"/>
      <c r="E107" s="14">
        <v>3</v>
      </c>
      <c r="F107" s="14">
        <v>2</v>
      </c>
      <c r="G107" s="14">
        <v>4</v>
      </c>
      <c r="H107" s="15">
        <f t="shared" si="6"/>
        <v>36</v>
      </c>
      <c r="I107" s="14"/>
      <c r="J107" s="14">
        <v>23</v>
      </c>
      <c r="K107" s="14">
        <v>25</v>
      </c>
      <c r="L107" s="28">
        <f t="shared" si="7"/>
        <v>0.520833333333333</v>
      </c>
      <c r="M107" s="14">
        <v>11</v>
      </c>
      <c r="N107" s="25">
        <f t="shared" si="8"/>
        <v>8</v>
      </c>
      <c r="O107" s="29">
        <f t="shared" si="9"/>
        <v>0.5</v>
      </c>
      <c r="P107" s="29">
        <f t="shared" si="10"/>
        <v>7</v>
      </c>
      <c r="Q107" s="29">
        <f t="shared" si="11"/>
        <v>-11</v>
      </c>
      <c r="R107" s="30"/>
      <c r="S107" s="30"/>
      <c r="T107" s="30"/>
      <c r="U107" s="30"/>
    </row>
    <row r="108" spans="1:17">
      <c r="A108" s="12" t="s">
        <v>160</v>
      </c>
      <c r="B108" s="13">
        <v>1.33</v>
      </c>
      <c r="C108" s="14">
        <v>6</v>
      </c>
      <c r="D108" s="14"/>
      <c r="E108" s="14"/>
      <c r="F108" s="14">
        <v>2</v>
      </c>
      <c r="G108" s="14">
        <v>1</v>
      </c>
      <c r="H108" s="15">
        <f t="shared" si="6"/>
        <v>6.76691729323308</v>
      </c>
      <c r="I108" s="14"/>
      <c r="J108" s="14">
        <v>25</v>
      </c>
      <c r="K108" s="14">
        <v>24</v>
      </c>
      <c r="L108" s="28">
        <f t="shared" si="7"/>
        <v>0.489795918367347</v>
      </c>
      <c r="M108" s="14">
        <v>11</v>
      </c>
      <c r="N108" s="25">
        <f t="shared" si="8"/>
        <v>11</v>
      </c>
      <c r="O108" s="29">
        <f t="shared" si="9"/>
        <v>0.545454545454545</v>
      </c>
      <c r="P108" s="29">
        <f t="shared" si="10"/>
        <v>4.51127819548872</v>
      </c>
      <c r="Q108" s="29">
        <f t="shared" si="11"/>
        <v>-7.5187969924812</v>
      </c>
    </row>
    <row r="109" spans="1:21">
      <c r="A109" s="12" t="s">
        <v>161</v>
      </c>
      <c r="B109" s="13">
        <v>14</v>
      </c>
      <c r="C109" s="14">
        <v>20</v>
      </c>
      <c r="D109" s="14">
        <v>8</v>
      </c>
      <c r="E109" s="12">
        <v>9</v>
      </c>
      <c r="F109" s="14">
        <v>1</v>
      </c>
      <c r="G109" s="14">
        <v>18</v>
      </c>
      <c r="H109" s="15">
        <f t="shared" si="6"/>
        <v>11.5714285714286</v>
      </c>
      <c r="I109" s="14"/>
      <c r="J109" s="14">
        <v>107</v>
      </c>
      <c r="K109" s="14">
        <v>150</v>
      </c>
      <c r="L109" s="28">
        <f t="shared" si="7"/>
        <v>0.583657587548638</v>
      </c>
      <c r="M109" s="14">
        <v>74</v>
      </c>
      <c r="N109" s="25">
        <f t="shared" si="8"/>
        <v>65</v>
      </c>
      <c r="O109" s="29">
        <f t="shared" si="9"/>
        <v>0.307692307692308</v>
      </c>
      <c r="P109" s="29">
        <f t="shared" si="10"/>
        <v>2.07142857142857</v>
      </c>
      <c r="Q109" s="29">
        <f t="shared" si="11"/>
        <v>0.214285714285714</v>
      </c>
      <c r="R109" s="30"/>
      <c r="S109" s="30"/>
      <c r="T109" s="30"/>
      <c r="U109" s="30"/>
    </row>
    <row r="110" spans="1:17">
      <c r="A110" s="2" t="s">
        <v>162</v>
      </c>
      <c r="B110" s="16">
        <v>3.33</v>
      </c>
      <c r="C110" s="5">
        <v>7</v>
      </c>
      <c r="D110" s="5">
        <v>3</v>
      </c>
      <c r="E110" s="5">
        <v>4</v>
      </c>
      <c r="F110" s="5">
        <v>1</v>
      </c>
      <c r="G110" s="5">
        <v>6</v>
      </c>
      <c r="H110" s="17">
        <f t="shared" si="6"/>
        <v>16.2162162162162</v>
      </c>
      <c r="I110" s="5"/>
      <c r="J110" s="31">
        <v>32</v>
      </c>
      <c r="K110" s="31">
        <v>23</v>
      </c>
      <c r="L110" s="30">
        <f t="shared" si="7"/>
        <v>0.418181818181818</v>
      </c>
      <c r="M110" s="31">
        <v>19</v>
      </c>
      <c r="N110" s="31">
        <f t="shared" si="8"/>
        <v>15</v>
      </c>
      <c r="O110" s="32">
        <f t="shared" si="9"/>
        <v>0.466666666666667</v>
      </c>
      <c r="P110" s="32">
        <f t="shared" si="10"/>
        <v>3.3033033033033</v>
      </c>
      <c r="Q110" s="32">
        <f t="shared" si="11"/>
        <v>-7.20720720720721</v>
      </c>
    </row>
    <row r="111" spans="1:17">
      <c r="A111" s="23" t="s">
        <v>163</v>
      </c>
      <c r="B111" s="13">
        <v>1.33</v>
      </c>
      <c r="C111" s="14">
        <v>4</v>
      </c>
      <c r="D111" s="14"/>
      <c r="E111" s="14">
        <v>1</v>
      </c>
      <c r="F111" s="14"/>
      <c r="G111" s="14">
        <v>1</v>
      </c>
      <c r="H111" s="15">
        <f t="shared" si="6"/>
        <v>6.76691729323308</v>
      </c>
      <c r="I111" s="14"/>
      <c r="J111" s="14">
        <v>17</v>
      </c>
      <c r="K111" s="14">
        <v>21</v>
      </c>
      <c r="L111" s="28">
        <f t="shared" si="7"/>
        <v>0.552631578947368</v>
      </c>
      <c r="M111" s="14">
        <v>11</v>
      </c>
      <c r="N111" s="25">
        <f t="shared" si="8"/>
        <v>10</v>
      </c>
      <c r="O111" s="29">
        <f t="shared" si="9"/>
        <v>0.4</v>
      </c>
      <c r="P111" s="29">
        <f t="shared" si="10"/>
        <v>3.7593984962406</v>
      </c>
      <c r="Q111" s="29">
        <f t="shared" si="11"/>
        <v>-1.50375939849624</v>
      </c>
    </row>
    <row r="112" spans="1:17">
      <c r="A112" s="23" t="s">
        <v>164</v>
      </c>
      <c r="B112" s="13">
        <v>2</v>
      </c>
      <c r="C112" s="14">
        <v>4</v>
      </c>
      <c r="D112" s="14"/>
      <c r="E112" s="14">
        <v>1</v>
      </c>
      <c r="F112" s="14">
        <v>1</v>
      </c>
      <c r="G112" s="14"/>
      <c r="H112" s="15">
        <f t="shared" si="6"/>
        <v>0</v>
      </c>
      <c r="I112" s="14"/>
      <c r="J112" s="14">
        <v>14</v>
      </c>
      <c r="K112" s="14">
        <v>20</v>
      </c>
      <c r="L112" s="28">
        <f t="shared" si="7"/>
        <v>0.588235294117647</v>
      </c>
      <c r="M112" s="14">
        <v>10</v>
      </c>
      <c r="N112" s="25">
        <f t="shared" si="8"/>
        <v>9</v>
      </c>
      <c r="O112" s="29">
        <f t="shared" si="9"/>
        <v>0.444444444444444</v>
      </c>
      <c r="P112" s="29">
        <f t="shared" si="10"/>
        <v>2.5</v>
      </c>
      <c r="Q112" s="29">
        <f t="shared" si="11"/>
        <v>0</v>
      </c>
    </row>
    <row r="113" s="1" customFormat="1" spans="1:21">
      <c r="A113" s="23" t="s">
        <v>165</v>
      </c>
      <c r="B113" s="13">
        <v>6</v>
      </c>
      <c r="C113" s="14">
        <v>3</v>
      </c>
      <c r="D113" s="14">
        <v>3</v>
      </c>
      <c r="E113" s="14">
        <v>5</v>
      </c>
      <c r="F113" s="14">
        <v>2</v>
      </c>
      <c r="G113" s="14"/>
      <c r="H113" s="15">
        <f t="shared" si="6"/>
        <v>0</v>
      </c>
      <c r="I113" s="14"/>
      <c r="J113" s="25">
        <v>41</v>
      </c>
      <c r="K113" s="25">
        <v>59</v>
      </c>
      <c r="L113" s="28">
        <f t="shared" si="7"/>
        <v>0.59</v>
      </c>
      <c r="M113" s="25">
        <v>26</v>
      </c>
      <c r="N113" s="25">
        <f t="shared" si="8"/>
        <v>21</v>
      </c>
      <c r="O113" s="29">
        <f t="shared" si="9"/>
        <v>0.142857142857143</v>
      </c>
      <c r="P113" s="29">
        <f t="shared" si="10"/>
        <v>1.33333333333333</v>
      </c>
      <c r="Q113" s="29">
        <f t="shared" si="11"/>
        <v>1.83333333333333</v>
      </c>
      <c r="R113" s="4"/>
      <c r="S113" s="4"/>
      <c r="T113" s="4"/>
      <c r="U113" s="4"/>
    </row>
    <row r="114" s="1" customFormat="1" spans="1:21">
      <c r="A114" s="12" t="s">
        <v>166</v>
      </c>
      <c r="B114" s="13">
        <v>1</v>
      </c>
      <c r="C114" s="14">
        <v>2</v>
      </c>
      <c r="D114" s="14"/>
      <c r="E114" s="14">
        <v>2</v>
      </c>
      <c r="F114" s="14"/>
      <c r="G114" s="14">
        <v>2</v>
      </c>
      <c r="H114" s="15">
        <f t="shared" si="6"/>
        <v>18</v>
      </c>
      <c r="I114" s="14"/>
      <c r="J114" s="14">
        <v>10</v>
      </c>
      <c r="K114" s="14">
        <v>14</v>
      </c>
      <c r="L114" s="28">
        <f t="shared" si="7"/>
        <v>0.583333333333333</v>
      </c>
      <c r="M114" s="14">
        <v>9</v>
      </c>
      <c r="N114" s="14">
        <f t="shared" si="8"/>
        <v>7</v>
      </c>
      <c r="O114" s="29">
        <f t="shared" si="9"/>
        <v>0.285714285714286</v>
      </c>
      <c r="P114" s="29">
        <f t="shared" si="10"/>
        <v>4</v>
      </c>
      <c r="Q114" s="29">
        <f t="shared" si="11"/>
        <v>-2</v>
      </c>
      <c r="R114" s="4"/>
      <c r="S114" s="4"/>
      <c r="T114" s="4"/>
      <c r="U114" s="4"/>
    </row>
    <row r="115" s="1" customFormat="1" spans="1:21">
      <c r="A115" s="18" t="s">
        <v>167</v>
      </c>
      <c r="B115" s="19">
        <v>1.33</v>
      </c>
      <c r="C115" s="20">
        <v>2</v>
      </c>
      <c r="D115" s="20">
        <v>1</v>
      </c>
      <c r="E115" s="20">
        <v>1</v>
      </c>
      <c r="F115" s="20"/>
      <c r="G115" s="20">
        <v>1</v>
      </c>
      <c r="H115" s="15">
        <f t="shared" si="6"/>
        <v>6.76691729323308</v>
      </c>
      <c r="I115" s="20"/>
      <c r="J115" s="20">
        <v>11</v>
      </c>
      <c r="K115" s="20">
        <v>13</v>
      </c>
      <c r="L115" s="28">
        <f t="shared" si="7"/>
        <v>0.541666666666667</v>
      </c>
      <c r="M115" s="20">
        <v>7</v>
      </c>
      <c r="N115" s="25">
        <f t="shared" si="8"/>
        <v>6</v>
      </c>
      <c r="O115" s="29">
        <f t="shared" si="9"/>
        <v>0.333333333333333</v>
      </c>
      <c r="P115" s="29">
        <f t="shared" si="10"/>
        <v>2.25563909774436</v>
      </c>
      <c r="Q115" s="29">
        <f t="shared" si="11"/>
        <v>-0.75187969924812</v>
      </c>
      <c r="R115" s="4"/>
      <c r="S115" s="4"/>
      <c r="T115" s="4"/>
      <c r="U115" s="4"/>
    </row>
    <row r="116" spans="1:17">
      <c r="A116" s="18" t="s">
        <v>168</v>
      </c>
      <c r="B116" s="19">
        <v>2</v>
      </c>
      <c r="C116" s="20">
        <v>2</v>
      </c>
      <c r="D116" s="20">
        <v>1</v>
      </c>
      <c r="E116" s="20">
        <v>2</v>
      </c>
      <c r="F116" s="20"/>
      <c r="G116" s="20">
        <v>2</v>
      </c>
      <c r="H116" s="15">
        <f t="shared" si="6"/>
        <v>9</v>
      </c>
      <c r="I116" s="20"/>
      <c r="J116" s="20">
        <v>17</v>
      </c>
      <c r="K116" s="20">
        <v>13</v>
      </c>
      <c r="L116" s="28">
        <f t="shared" si="7"/>
        <v>0.433333333333333</v>
      </c>
      <c r="M116" s="20">
        <v>9</v>
      </c>
      <c r="N116" s="25">
        <f t="shared" si="8"/>
        <v>7</v>
      </c>
      <c r="O116" s="29">
        <f t="shared" si="9"/>
        <v>0.285714285714286</v>
      </c>
      <c r="P116" s="29">
        <f t="shared" si="10"/>
        <v>2</v>
      </c>
      <c r="Q116" s="29">
        <f t="shared" si="11"/>
        <v>-4.5</v>
      </c>
    </row>
    <row r="117" s="1" customFormat="1" spans="1:21">
      <c r="A117" s="12" t="s">
        <v>169</v>
      </c>
      <c r="B117" s="13">
        <v>0.66</v>
      </c>
      <c r="C117" s="14">
        <v>1</v>
      </c>
      <c r="D117" s="14"/>
      <c r="E117" s="14">
        <v>3</v>
      </c>
      <c r="F117" s="14"/>
      <c r="G117" s="14">
        <v>1</v>
      </c>
      <c r="H117" s="15">
        <f t="shared" si="6"/>
        <v>13.6363636363636</v>
      </c>
      <c r="I117" s="14"/>
      <c r="J117" s="14">
        <v>15</v>
      </c>
      <c r="K117" s="14">
        <v>13</v>
      </c>
      <c r="L117" s="28">
        <f t="shared" si="7"/>
        <v>0.464285714285714</v>
      </c>
      <c r="M117" s="14">
        <v>6</v>
      </c>
      <c r="N117" s="25">
        <f t="shared" si="8"/>
        <v>3</v>
      </c>
      <c r="O117" s="29">
        <f t="shared" si="9"/>
        <v>0.333333333333333</v>
      </c>
      <c r="P117" s="29">
        <f t="shared" si="10"/>
        <v>6.06060606060606</v>
      </c>
      <c r="Q117" s="29">
        <f t="shared" si="11"/>
        <v>-10.6060606060606</v>
      </c>
      <c r="R117" s="30"/>
      <c r="S117" s="30"/>
      <c r="T117" s="30"/>
      <c r="U117" s="30"/>
    </row>
    <row r="118" s="1" customFormat="1" spans="1:21">
      <c r="A118" s="4" t="s">
        <v>170</v>
      </c>
      <c r="B118" s="16">
        <v>1</v>
      </c>
      <c r="C118" s="5">
        <v>3</v>
      </c>
      <c r="D118" s="5">
        <v>2</v>
      </c>
      <c r="E118" s="5"/>
      <c r="F118" s="5"/>
      <c r="G118" s="5">
        <v>2</v>
      </c>
      <c r="H118" s="17">
        <f t="shared" si="6"/>
        <v>18</v>
      </c>
      <c r="I118" s="5"/>
      <c r="J118" s="5">
        <v>7</v>
      </c>
      <c r="K118" s="5">
        <v>12</v>
      </c>
      <c r="L118" s="30">
        <f t="shared" si="7"/>
        <v>0.631578947368421</v>
      </c>
      <c r="M118" s="5">
        <v>6</v>
      </c>
      <c r="N118" s="31">
        <f t="shared" si="8"/>
        <v>6</v>
      </c>
      <c r="O118" s="32">
        <f t="shared" si="9"/>
        <v>0.5</v>
      </c>
      <c r="P118" s="32">
        <f t="shared" si="10"/>
        <v>3</v>
      </c>
      <c r="Q118" s="32">
        <f t="shared" si="11"/>
        <v>2</v>
      </c>
      <c r="R118" s="4"/>
      <c r="S118" s="4"/>
      <c r="T118" s="4"/>
      <c r="U118" s="4"/>
    </row>
    <row r="119" s="3" customFormat="1" spans="1:21">
      <c r="A119" s="18" t="s">
        <v>171</v>
      </c>
      <c r="B119" s="19">
        <v>1</v>
      </c>
      <c r="C119" s="20"/>
      <c r="D119" s="20"/>
      <c r="E119" s="20">
        <v>4</v>
      </c>
      <c r="F119" s="20">
        <v>1</v>
      </c>
      <c r="G119" s="20"/>
      <c r="H119" s="15">
        <f t="shared" si="6"/>
        <v>0</v>
      </c>
      <c r="I119" s="20"/>
      <c r="J119" s="20">
        <v>20</v>
      </c>
      <c r="K119" s="20">
        <v>9</v>
      </c>
      <c r="L119" s="28">
        <f t="shared" si="7"/>
        <v>0.310344827586207</v>
      </c>
      <c r="M119" s="20">
        <v>7</v>
      </c>
      <c r="N119" s="25">
        <f t="shared" si="8"/>
        <v>3</v>
      </c>
      <c r="O119" s="29">
        <f t="shared" si="9"/>
        <v>0</v>
      </c>
      <c r="P119" s="29">
        <f t="shared" si="10"/>
        <v>4</v>
      </c>
      <c r="Q119" s="29">
        <f t="shared" si="11"/>
        <v>-16</v>
      </c>
      <c r="R119" s="30"/>
      <c r="S119" s="30"/>
      <c r="T119" s="30"/>
      <c r="U119" s="30"/>
    </row>
    <row r="120" s="3" customFormat="1" spans="1:21">
      <c r="A120" s="12" t="s">
        <v>172</v>
      </c>
      <c r="B120" s="13">
        <v>0.66</v>
      </c>
      <c r="C120" s="14">
        <v>1</v>
      </c>
      <c r="D120" s="14"/>
      <c r="E120" s="14">
        <v>3</v>
      </c>
      <c r="F120" s="14"/>
      <c r="G120" s="14"/>
      <c r="H120" s="15">
        <f t="shared" si="6"/>
        <v>0</v>
      </c>
      <c r="I120" s="14"/>
      <c r="J120" s="14">
        <v>14</v>
      </c>
      <c r="K120" s="14">
        <v>9</v>
      </c>
      <c r="L120" s="28">
        <f t="shared" si="7"/>
        <v>0.391304347826087</v>
      </c>
      <c r="M120" s="14">
        <v>6</v>
      </c>
      <c r="N120" s="25">
        <f t="shared" si="8"/>
        <v>3</v>
      </c>
      <c r="O120" s="29">
        <f t="shared" si="9"/>
        <v>0.333333333333333</v>
      </c>
      <c r="P120" s="29">
        <f t="shared" si="10"/>
        <v>6.06060606060606</v>
      </c>
      <c r="Q120" s="29">
        <f t="shared" si="11"/>
        <v>-13.6363636363636</v>
      </c>
      <c r="R120" s="32"/>
      <c r="S120" s="32"/>
      <c r="T120" s="32"/>
      <c r="U120" s="32"/>
    </row>
    <row r="121" spans="1:17">
      <c r="A121" s="12" t="s">
        <v>173</v>
      </c>
      <c r="B121" s="13">
        <v>1</v>
      </c>
      <c r="C121" s="14">
        <v>1</v>
      </c>
      <c r="D121" s="14">
        <v>1</v>
      </c>
      <c r="E121" s="14"/>
      <c r="F121" s="14"/>
      <c r="G121" s="14"/>
      <c r="H121" s="15">
        <f t="shared" si="6"/>
        <v>0</v>
      </c>
      <c r="I121" s="14"/>
      <c r="J121" s="14">
        <v>6</v>
      </c>
      <c r="K121" s="14">
        <v>9</v>
      </c>
      <c r="L121" s="28">
        <f t="shared" si="7"/>
        <v>0.6</v>
      </c>
      <c r="M121" s="14">
        <v>4</v>
      </c>
      <c r="N121" s="25">
        <f t="shared" si="8"/>
        <v>4</v>
      </c>
      <c r="O121" s="29">
        <f t="shared" si="9"/>
        <v>0.25</v>
      </c>
      <c r="P121" s="29">
        <f t="shared" si="10"/>
        <v>1</v>
      </c>
      <c r="Q121" s="29">
        <f t="shared" si="11"/>
        <v>3</v>
      </c>
    </row>
    <row r="122" spans="1:17">
      <c r="A122" s="18" t="s">
        <v>174</v>
      </c>
      <c r="B122" s="19"/>
      <c r="C122" s="20">
        <v>1</v>
      </c>
      <c r="D122" s="20"/>
      <c r="E122" s="20">
        <v>1</v>
      </c>
      <c r="F122" s="20"/>
      <c r="G122" s="20">
        <v>1</v>
      </c>
      <c r="H122" s="15" t="e">
        <f t="shared" si="6"/>
        <v>#DIV/0!</v>
      </c>
      <c r="I122" s="20"/>
      <c r="J122" s="20">
        <v>8</v>
      </c>
      <c r="K122" s="20">
        <v>7</v>
      </c>
      <c r="L122" s="28">
        <f t="shared" si="7"/>
        <v>0.466666666666667</v>
      </c>
      <c r="M122" s="20">
        <v>4</v>
      </c>
      <c r="N122" s="25">
        <f t="shared" si="8"/>
        <v>3</v>
      </c>
      <c r="O122" s="29">
        <f t="shared" ref="O122:O131" si="12">C122/N122</f>
        <v>0.333333333333333</v>
      </c>
      <c r="P122" s="29" t="e">
        <f t="shared" ref="P122:P131" si="13">(C122+E122)/B122</f>
        <v>#DIV/0!</v>
      </c>
      <c r="Q122" s="29" t="e">
        <f t="shared" ref="Q122:Q131" si="14">(-C122+D122-E122-F122-G122-I122-J122+K122)/B122</f>
        <v>#DIV/0!</v>
      </c>
    </row>
    <row r="123" spans="1:21">
      <c r="A123" s="12" t="s">
        <v>175</v>
      </c>
      <c r="B123" s="13">
        <v>0.33</v>
      </c>
      <c r="C123" s="14"/>
      <c r="D123" s="14"/>
      <c r="E123" s="14">
        <v>4</v>
      </c>
      <c r="F123" s="14"/>
      <c r="G123" s="14">
        <v>4</v>
      </c>
      <c r="H123" s="15">
        <f t="shared" si="6"/>
        <v>109.090909090909</v>
      </c>
      <c r="I123" s="14"/>
      <c r="J123" s="14">
        <v>16</v>
      </c>
      <c r="K123" s="14">
        <v>7</v>
      </c>
      <c r="L123" s="28">
        <f t="shared" si="7"/>
        <v>0.304347826086957</v>
      </c>
      <c r="M123" s="14">
        <v>5</v>
      </c>
      <c r="N123" s="25">
        <f t="shared" si="8"/>
        <v>1</v>
      </c>
      <c r="O123" s="29">
        <f t="shared" si="12"/>
        <v>0</v>
      </c>
      <c r="P123" s="29">
        <f t="shared" si="13"/>
        <v>12.1212121212121</v>
      </c>
      <c r="Q123" s="29">
        <f t="shared" si="14"/>
        <v>-51.5151515151515</v>
      </c>
      <c r="R123" s="32"/>
      <c r="S123" s="32"/>
      <c r="T123" s="32"/>
      <c r="U123" s="32"/>
    </row>
    <row r="124" spans="1:17">
      <c r="A124" s="12" t="s">
        <v>176</v>
      </c>
      <c r="B124" s="13"/>
      <c r="C124" s="14">
        <v>2</v>
      </c>
      <c r="D124" s="14"/>
      <c r="E124" s="14">
        <v>2</v>
      </c>
      <c r="F124" s="14"/>
      <c r="G124" s="14">
        <v>4</v>
      </c>
      <c r="H124" s="15" t="e">
        <f t="shared" si="6"/>
        <v>#DIV/0!</v>
      </c>
      <c r="I124" s="14"/>
      <c r="J124" s="14">
        <v>9</v>
      </c>
      <c r="K124" s="14">
        <v>6</v>
      </c>
      <c r="L124" s="28">
        <f t="shared" si="7"/>
        <v>0.4</v>
      </c>
      <c r="M124" s="14">
        <v>4</v>
      </c>
      <c r="N124" s="25">
        <f t="shared" si="8"/>
        <v>2</v>
      </c>
      <c r="O124" s="29">
        <f t="shared" si="12"/>
        <v>1</v>
      </c>
      <c r="P124" s="29" t="e">
        <f t="shared" si="13"/>
        <v>#DIV/0!</v>
      </c>
      <c r="Q124" s="29" t="e">
        <f t="shared" si="14"/>
        <v>#DIV/0!</v>
      </c>
    </row>
    <row r="125" s="1" customFormat="1" spans="1:21">
      <c r="A125" s="12" t="s">
        <v>177</v>
      </c>
      <c r="B125" s="13"/>
      <c r="C125" s="14"/>
      <c r="D125" s="14"/>
      <c r="E125" s="14">
        <v>3</v>
      </c>
      <c r="F125" s="14">
        <v>1</v>
      </c>
      <c r="G125" s="14">
        <v>2</v>
      </c>
      <c r="H125" s="17" t="e">
        <f t="shared" si="6"/>
        <v>#DIV/0!</v>
      </c>
      <c r="I125" s="14"/>
      <c r="J125" s="14">
        <v>12</v>
      </c>
      <c r="K125" s="14">
        <v>6</v>
      </c>
      <c r="L125" s="28">
        <f t="shared" si="7"/>
        <v>0.333333333333333</v>
      </c>
      <c r="M125" s="14">
        <v>3</v>
      </c>
      <c r="N125" s="25">
        <f t="shared" si="8"/>
        <v>0</v>
      </c>
      <c r="O125" s="29" t="e">
        <f t="shared" si="12"/>
        <v>#DIV/0!</v>
      </c>
      <c r="P125" s="29" t="e">
        <f t="shared" si="13"/>
        <v>#DIV/0!</v>
      </c>
      <c r="Q125" s="29" t="e">
        <f t="shared" si="14"/>
        <v>#DIV/0!</v>
      </c>
      <c r="R125" s="4"/>
      <c r="S125" s="4"/>
      <c r="T125" s="4"/>
      <c r="U125" s="4"/>
    </row>
    <row r="126" s="1" customFormat="1" spans="1:21">
      <c r="A126" s="12" t="s">
        <v>178</v>
      </c>
      <c r="B126" s="13">
        <v>0.33</v>
      </c>
      <c r="C126" s="14">
        <v>3</v>
      </c>
      <c r="D126" s="14"/>
      <c r="E126" s="14">
        <v>1</v>
      </c>
      <c r="F126" s="14">
        <v>2</v>
      </c>
      <c r="G126" s="14">
        <v>3</v>
      </c>
      <c r="H126" s="15">
        <f t="shared" si="6"/>
        <v>81.8181818181818</v>
      </c>
      <c r="I126" s="14"/>
      <c r="J126" s="14">
        <v>8</v>
      </c>
      <c r="K126" s="14">
        <v>5</v>
      </c>
      <c r="L126" s="28">
        <f t="shared" si="7"/>
        <v>0.384615384615385</v>
      </c>
      <c r="M126" s="14">
        <v>4</v>
      </c>
      <c r="N126" s="25">
        <f t="shared" si="8"/>
        <v>3</v>
      </c>
      <c r="O126" s="29">
        <f t="shared" si="12"/>
        <v>1</v>
      </c>
      <c r="P126" s="29">
        <f t="shared" si="13"/>
        <v>12.1212121212121</v>
      </c>
      <c r="Q126" s="29">
        <f t="shared" si="14"/>
        <v>-36.3636363636364</v>
      </c>
      <c r="R126" s="33"/>
      <c r="S126" s="33"/>
      <c r="T126" s="33"/>
      <c r="U126" s="33"/>
    </row>
    <row r="127" s="1" customFormat="1" spans="1:21">
      <c r="A127" s="12" t="s">
        <v>179</v>
      </c>
      <c r="B127" s="13"/>
      <c r="C127" s="25">
        <v>1</v>
      </c>
      <c r="D127" s="14"/>
      <c r="E127" s="14">
        <v>2</v>
      </c>
      <c r="F127" s="14">
        <v>1</v>
      </c>
      <c r="G127" s="14">
        <v>3</v>
      </c>
      <c r="H127" s="15" t="e">
        <f t="shared" si="6"/>
        <v>#DIV/0!</v>
      </c>
      <c r="I127" s="14"/>
      <c r="J127" s="14">
        <v>9</v>
      </c>
      <c r="K127" s="14">
        <v>3</v>
      </c>
      <c r="L127" s="28">
        <f t="shared" si="7"/>
        <v>0.25</v>
      </c>
      <c r="M127" s="14">
        <v>3</v>
      </c>
      <c r="N127" s="25">
        <f t="shared" si="8"/>
        <v>1</v>
      </c>
      <c r="O127" s="29">
        <f t="shared" si="12"/>
        <v>1</v>
      </c>
      <c r="P127" s="29" t="e">
        <f t="shared" si="13"/>
        <v>#DIV/0!</v>
      </c>
      <c r="Q127" s="29" t="e">
        <f t="shared" si="14"/>
        <v>#DIV/0!</v>
      </c>
      <c r="R127" s="4"/>
      <c r="S127" s="4"/>
      <c r="T127" s="4"/>
      <c r="U127" s="4"/>
    </row>
    <row r="128" s="1" customFormat="1" spans="1:21">
      <c r="A128" s="23" t="s">
        <v>180</v>
      </c>
      <c r="B128" s="13">
        <v>0.33</v>
      </c>
      <c r="C128" s="14"/>
      <c r="D128" s="14"/>
      <c r="E128" s="14">
        <v>2</v>
      </c>
      <c r="F128" s="14"/>
      <c r="G128" s="14">
        <v>1</v>
      </c>
      <c r="H128" s="15">
        <f t="shared" si="6"/>
        <v>27.2727272727273</v>
      </c>
      <c r="I128" s="14"/>
      <c r="J128" s="14">
        <v>5</v>
      </c>
      <c r="K128" s="14">
        <v>3</v>
      </c>
      <c r="L128" s="28">
        <f t="shared" si="7"/>
        <v>0.375</v>
      </c>
      <c r="M128" s="14">
        <v>3</v>
      </c>
      <c r="N128" s="25">
        <f t="shared" si="8"/>
        <v>1</v>
      </c>
      <c r="O128" s="29">
        <f t="shared" si="12"/>
        <v>0</v>
      </c>
      <c r="P128" s="29">
        <f t="shared" si="13"/>
        <v>6.06060606060606</v>
      </c>
      <c r="Q128" s="29">
        <f t="shared" si="14"/>
        <v>-15.1515151515152</v>
      </c>
      <c r="R128" s="4"/>
      <c r="S128" s="4"/>
      <c r="T128" s="4"/>
      <c r="U128" s="4"/>
    </row>
    <row r="129" spans="1:17">
      <c r="A129" s="4" t="s">
        <v>181</v>
      </c>
      <c r="B129" s="4">
        <v>14.33</v>
      </c>
      <c r="C129" s="4">
        <v>20</v>
      </c>
      <c r="D129" s="4">
        <v>7</v>
      </c>
      <c r="E129" s="5">
        <v>6</v>
      </c>
      <c r="G129" s="4">
        <v>11</v>
      </c>
      <c r="H129" s="15">
        <f t="shared" si="6"/>
        <v>6.90858339148639</v>
      </c>
      <c r="J129" s="4">
        <v>94</v>
      </c>
      <c r="K129" s="4">
        <v>141</v>
      </c>
      <c r="L129" s="28">
        <f t="shared" si="7"/>
        <v>0.6</v>
      </c>
      <c r="M129" s="4">
        <v>34</v>
      </c>
      <c r="N129" s="25">
        <f t="shared" si="8"/>
        <v>28</v>
      </c>
      <c r="O129" s="29">
        <f t="shared" si="12"/>
        <v>0.714285714285714</v>
      </c>
      <c r="P129" s="29">
        <f t="shared" si="13"/>
        <v>1.81437543614794</v>
      </c>
      <c r="Q129" s="29">
        <f t="shared" si="14"/>
        <v>1.18632240055827</v>
      </c>
    </row>
    <row r="130" spans="1:17">
      <c r="A130" s="4" t="s">
        <v>182</v>
      </c>
      <c r="B130" s="4">
        <v>1</v>
      </c>
      <c r="D130" s="4">
        <v>1</v>
      </c>
      <c r="E130" s="5">
        <v>1</v>
      </c>
      <c r="H130" s="15">
        <f t="shared" si="6"/>
        <v>0</v>
      </c>
      <c r="J130" s="4">
        <v>7</v>
      </c>
      <c r="K130" s="4">
        <v>7</v>
      </c>
      <c r="L130" s="28">
        <f t="shared" si="7"/>
        <v>0.5</v>
      </c>
      <c r="M130" s="4">
        <v>4</v>
      </c>
      <c r="N130" s="25">
        <f t="shared" si="8"/>
        <v>3</v>
      </c>
      <c r="O130" s="29">
        <f t="shared" si="12"/>
        <v>0</v>
      </c>
      <c r="P130" s="29">
        <f t="shared" si="13"/>
        <v>1</v>
      </c>
      <c r="Q130" s="29">
        <f t="shared" si="14"/>
        <v>0</v>
      </c>
    </row>
    <row r="131" spans="1:17">
      <c r="A131" s="4" t="s">
        <v>183</v>
      </c>
      <c r="B131" s="4">
        <v>1.33</v>
      </c>
      <c r="C131" s="4">
        <v>7</v>
      </c>
      <c r="G131" s="4">
        <v>5</v>
      </c>
      <c r="H131" s="15">
        <f t="shared" si="6"/>
        <v>33.8345864661654</v>
      </c>
      <c r="J131" s="4">
        <v>14</v>
      </c>
      <c r="K131" s="4">
        <v>34</v>
      </c>
      <c r="L131" s="28">
        <f t="shared" si="7"/>
        <v>0.708333333333333</v>
      </c>
      <c r="M131" s="4">
        <v>13</v>
      </c>
      <c r="N131" s="25">
        <f t="shared" si="8"/>
        <v>13</v>
      </c>
      <c r="O131" s="29">
        <f t="shared" si="12"/>
        <v>0.538461538461538</v>
      </c>
      <c r="P131" s="29">
        <f t="shared" si="13"/>
        <v>5.26315789473684</v>
      </c>
      <c r="Q131" s="29">
        <f t="shared" si="14"/>
        <v>6.01503759398496</v>
      </c>
    </row>
    <row r="132" spans="1:17">
      <c r="A132" s="4" t="s">
        <v>184</v>
      </c>
      <c r="B132" s="4">
        <v>15</v>
      </c>
      <c r="C132" s="4">
        <v>13</v>
      </c>
      <c r="D132" s="4">
        <v>20</v>
      </c>
      <c r="E132" s="5">
        <v>5</v>
      </c>
      <c r="F132" s="4">
        <v>2</v>
      </c>
      <c r="G132" s="4">
        <v>7</v>
      </c>
      <c r="H132" s="15">
        <f>G132*9/B132</f>
        <v>4.2</v>
      </c>
      <c r="J132" s="4">
        <v>65</v>
      </c>
      <c r="K132" s="4">
        <v>164</v>
      </c>
      <c r="L132" s="28">
        <f>K132/(J132+K132)</f>
        <v>0.716157205240175</v>
      </c>
      <c r="M132" s="4">
        <v>61</v>
      </c>
      <c r="N132" s="25">
        <f>M132-E132</f>
        <v>56</v>
      </c>
      <c r="O132" s="29">
        <f>C132/N132</f>
        <v>0.232142857142857</v>
      </c>
      <c r="P132" s="29">
        <f>(C132+E132)/B132</f>
        <v>1.2</v>
      </c>
      <c r="Q132" s="29">
        <f>(-C132+D132-E132-F132-G132-I132-J132+K132)/B132</f>
        <v>6.13333333333333</v>
      </c>
    </row>
    <row r="133" spans="1:17">
      <c r="A133" s="4" t="s">
        <v>185</v>
      </c>
      <c r="B133" s="4">
        <v>0.66</v>
      </c>
      <c r="C133" s="4">
        <v>3</v>
      </c>
      <c r="E133" s="5">
        <v>1</v>
      </c>
      <c r="G133" s="4">
        <v>1</v>
      </c>
      <c r="H133" s="15">
        <f>G133*9/B133</f>
        <v>13.6363636363636</v>
      </c>
      <c r="J133" s="4">
        <v>9</v>
      </c>
      <c r="K133" s="4">
        <v>9</v>
      </c>
      <c r="L133" s="28">
        <f>K133/(J133+K133)</f>
        <v>0.5</v>
      </c>
      <c r="M133" s="4">
        <v>5</v>
      </c>
      <c r="N133" s="25">
        <f>M133-E133</f>
        <v>4</v>
      </c>
      <c r="O133" s="29">
        <f>C133/N133</f>
        <v>0.75</v>
      </c>
      <c r="P133" s="29">
        <f>(C133+E133)/B133</f>
        <v>6.06060606060606</v>
      </c>
      <c r="Q133" s="29">
        <f>(-C133+D133-E133-F133-G133-I133-J133+K133)/B133</f>
        <v>-7.57575757575758</v>
      </c>
    </row>
    <row r="134" spans="1:17">
      <c r="A134" s="4" t="s">
        <v>186</v>
      </c>
      <c r="B134" s="4">
        <v>1.33</v>
      </c>
      <c r="C134" s="4">
        <v>2</v>
      </c>
      <c r="D134" s="4">
        <v>1</v>
      </c>
      <c r="H134" s="15">
        <f>G134*9/B134</f>
        <v>0</v>
      </c>
      <c r="J134" s="4">
        <v>6</v>
      </c>
      <c r="K134" s="4">
        <v>14</v>
      </c>
      <c r="L134" s="28">
        <f>K134/(J134+K134)</f>
        <v>0.7</v>
      </c>
      <c r="M134" s="4">
        <v>6</v>
      </c>
      <c r="N134" s="25">
        <f>M134-E134</f>
        <v>6</v>
      </c>
      <c r="O134" s="29">
        <f>C134/N134</f>
        <v>0.333333333333333</v>
      </c>
      <c r="P134" s="29">
        <f>(C134+E134)/B134</f>
        <v>1.50375939849624</v>
      </c>
      <c r="Q134" s="29">
        <f>(-C134+D134-E134-F134-G134-I134-J134+K134)/B134</f>
        <v>5.26315789473684</v>
      </c>
    </row>
  </sheetData>
  <sortState ref="A5:U128">
    <sortCondition ref="K5:K128" descending="1"/>
  </sortState>
  <mergeCells count="1">
    <mergeCell ref="I2:L2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ASUS Touch</cp:lastModifiedBy>
  <dcterms:created xsi:type="dcterms:W3CDTF">2018-03-19T08:59:00Z</dcterms:created>
  <dcterms:modified xsi:type="dcterms:W3CDTF">2023-04-04T22:01:01Z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8A947889DB364908ADFA4206AF565438</vt:lpwstr>
  </property>
</Properties>
</file>